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QUTERLY RESULTS (2)" sheetId="1" r:id="rId1"/>
    <sheet name="౨౦౧౨ త్రైమాసికం 9" sheetId="2" r:id="rId2"/>
    <sheet name="౨౦౧౨ త్రైమాసికం" sheetId="3" r:id="rId3"/>
    <sheet name="X claas quertly" sheetId="4" r:id="rId4"/>
    <sheet name="X clas Halfyrly" sheetId="5" r:id="rId5"/>
    <sheet name="X clas SPELL TEST 2012" sheetId="6" r:id="rId6"/>
    <sheet name="X clas pre-final TEST 2012 " sheetId="7" r:id="rId7"/>
    <sheet name="IX clas Anual exams" sheetId="8" r:id="rId8"/>
    <sheet name="X claas 2012-13" sheetId="9" r:id="rId9"/>
    <sheet name="X clas Halfyrly (2)" sheetId="10" r:id="rId10"/>
    <sheet name="X Halfyearly" sheetId="11" r:id="rId11"/>
  </sheets>
  <definedNames>
    <definedName name="_xlfn.COUNTIFS" hidden="1">#NAME?</definedName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<sst xmlns="http://schemas.openxmlformats.org/spreadsheetml/2006/main" count="2023" uniqueCount="282">
  <si>
    <t>హరికృష్ణ</t>
  </si>
  <si>
    <t>రూపవాణి</t>
  </si>
  <si>
    <t>జయంతి</t>
  </si>
  <si>
    <t>మునిశేఖర్ రెడ్డి</t>
  </si>
  <si>
    <t>సంధ్య</t>
  </si>
  <si>
    <t>సుభాషిణి</t>
  </si>
  <si>
    <t>పరమేశ్వర రెడ్డి</t>
  </si>
  <si>
    <t>భవనేశ్వరి</t>
  </si>
  <si>
    <t>చెంచురామిరెడ్డి</t>
  </si>
  <si>
    <t>సుబ్బరత్న</t>
  </si>
  <si>
    <t>సూర్య</t>
  </si>
  <si>
    <t>మేఘనాథరెడ్డి</t>
  </si>
  <si>
    <t>మునిశేఖర్</t>
  </si>
  <si>
    <t>సుబ్రమణ్యం</t>
  </si>
  <si>
    <t>వెంకటేష్</t>
  </si>
  <si>
    <t>మోహిని</t>
  </si>
  <si>
    <t>మునిరెడ్డి</t>
  </si>
  <si>
    <t>నిర్మల</t>
  </si>
  <si>
    <t>మునికుమార్</t>
  </si>
  <si>
    <t>Telugu</t>
  </si>
  <si>
    <t>Hindi</t>
  </si>
  <si>
    <t>English</t>
  </si>
  <si>
    <t>Maths</t>
  </si>
  <si>
    <t>P.Science</t>
  </si>
  <si>
    <t>B.Science</t>
  </si>
  <si>
    <t>Social</t>
  </si>
  <si>
    <t>TOTAL</t>
  </si>
  <si>
    <t>B</t>
  </si>
  <si>
    <t>Tot Science</t>
  </si>
  <si>
    <t>fail's</t>
  </si>
  <si>
    <t>G</t>
  </si>
  <si>
    <t>E</t>
  </si>
  <si>
    <t>Z.P.H.S. Thottambedu</t>
  </si>
  <si>
    <t>60 below</t>
  </si>
  <si>
    <t>60 above</t>
  </si>
  <si>
    <t>80 above</t>
  </si>
  <si>
    <t>35 below</t>
  </si>
  <si>
    <t>కిరణ్</t>
  </si>
  <si>
    <t>మధు</t>
  </si>
  <si>
    <t>కార్తీక్</t>
  </si>
  <si>
    <t>మునికాటారెడ్డి</t>
  </si>
  <si>
    <t>లోకేష్</t>
  </si>
  <si>
    <t>పోలయ్య</t>
  </si>
  <si>
    <t>మునిశేఖరెడ్డి</t>
  </si>
  <si>
    <t>రాజేష్</t>
  </si>
  <si>
    <t>ఎన్.శేఖర్</t>
  </si>
  <si>
    <t>వెంకయ్య</t>
  </si>
  <si>
    <t>మహాలక్ష్మి</t>
  </si>
  <si>
    <t>డి.మునిశేఖర్</t>
  </si>
  <si>
    <t>సాయిప్రసూన</t>
  </si>
  <si>
    <t>షణ్ముగం</t>
  </si>
  <si>
    <t>శ్రీనివాసులు</t>
  </si>
  <si>
    <t>భవాని</t>
  </si>
  <si>
    <t>చామంతి</t>
  </si>
  <si>
    <t>చెల్లమ్మ</t>
  </si>
  <si>
    <t>దయావతి</t>
  </si>
  <si>
    <t>హిమావతి</t>
  </si>
  <si>
    <t>ఝాన్సి</t>
  </si>
  <si>
    <t>కల్పన</t>
  </si>
  <si>
    <t>కృష్ణవేణి</t>
  </si>
  <si>
    <t>కుమారి</t>
  </si>
  <si>
    <t>మునీశ్వరి</t>
  </si>
  <si>
    <t>మునిచంద్రమ్మ</t>
  </si>
  <si>
    <t>మునెమ్మ</t>
  </si>
  <si>
    <t>శైలజ</t>
  </si>
  <si>
    <t>ప్రతిపదార్థాలు    4</t>
  </si>
  <si>
    <t>1,2</t>
  </si>
  <si>
    <t>ప్రతిపదార్థాలు</t>
  </si>
  <si>
    <t>భావం             2</t>
  </si>
  <si>
    <t>3,4</t>
  </si>
  <si>
    <t>భావం</t>
  </si>
  <si>
    <t>5,6</t>
  </si>
  <si>
    <t>సందర్భాలు      4</t>
  </si>
  <si>
    <t>7,8</t>
  </si>
  <si>
    <t>సందర్భాలు</t>
  </si>
  <si>
    <t>పద్యం             2</t>
  </si>
  <si>
    <t>9,10</t>
  </si>
  <si>
    <t>పద్యం</t>
  </si>
  <si>
    <t>ప్రశ్నలు           8</t>
  </si>
  <si>
    <t>11,12,13</t>
  </si>
  <si>
    <t>ప్రశ్నలు</t>
  </si>
  <si>
    <t>14,15,16</t>
  </si>
  <si>
    <t>ప్రక్రియ              2</t>
  </si>
  <si>
    <t>17,18</t>
  </si>
  <si>
    <t>ప్రక్రియ</t>
  </si>
  <si>
    <t>పరిచయం          2</t>
  </si>
  <si>
    <t xml:space="preserve">BIT Paper </t>
  </si>
  <si>
    <t>పరిచయం</t>
  </si>
  <si>
    <t>నేపథ్యం            2</t>
  </si>
  <si>
    <t>నేపథ్యం</t>
  </si>
  <si>
    <t>స్వభావం           1</t>
  </si>
  <si>
    <t>స్వభావం</t>
  </si>
  <si>
    <t>పర్యాయపదాలు    1</t>
  </si>
  <si>
    <t>పర్యాయపదాలు</t>
  </si>
  <si>
    <t>నానార్థాలు         2</t>
  </si>
  <si>
    <t>నానార్థాలు</t>
  </si>
  <si>
    <t>వ్యుత్పత్యర్థాలు    1</t>
  </si>
  <si>
    <t>వ్యుత్పత్యర్థాలు</t>
  </si>
  <si>
    <t>సమాసాలు         2</t>
  </si>
  <si>
    <t>సమాసాలు</t>
  </si>
  <si>
    <t>సంధులు            2</t>
  </si>
  <si>
    <t>సంధులు</t>
  </si>
  <si>
    <t>ప్రకృతి-వికృతి        2</t>
  </si>
  <si>
    <t>ప్రకృతి-వికృతి</t>
  </si>
  <si>
    <t>చంధస్సు            3</t>
  </si>
  <si>
    <t>చంధస్సు</t>
  </si>
  <si>
    <t>అలంకారం           3</t>
  </si>
  <si>
    <t>అలంకారం</t>
  </si>
  <si>
    <t>పెద్ద ప్రశ్నలు       5</t>
  </si>
  <si>
    <t>పెద్ద ప్రశ్నలు</t>
  </si>
  <si>
    <t>స్వభావాలు         3</t>
  </si>
  <si>
    <t>స్వభావాలు</t>
  </si>
  <si>
    <t>సన్నివేశం           3</t>
  </si>
  <si>
    <t>సన్నివేశం</t>
  </si>
  <si>
    <t>ప్రత్యక్షభాగస్వామ్యం  3</t>
  </si>
  <si>
    <t>ప్రత్యక్షభాగస్వామ్యం</t>
  </si>
  <si>
    <t>సంఘటనలు        3</t>
  </si>
  <si>
    <t>సంఘటనలు</t>
  </si>
  <si>
    <t>వ్యాసాలు            5</t>
  </si>
  <si>
    <t>వ్యాసాలు</t>
  </si>
  <si>
    <t>లేఖలు              5</t>
  </si>
  <si>
    <t>లేఖలు</t>
  </si>
  <si>
    <t>జాతీయాలు         3</t>
  </si>
  <si>
    <t>17 to 21</t>
  </si>
  <si>
    <t>జాతీయాలు</t>
  </si>
  <si>
    <t>పేరాప్రశ్నలు         4</t>
  </si>
  <si>
    <t>పేరాప్రశ్నలు</t>
  </si>
  <si>
    <t>పద్యప్రశ్నలు         4</t>
  </si>
  <si>
    <t>పద్యప్రశ్నలు</t>
  </si>
  <si>
    <t>ఆధునికవాక్యం      2</t>
  </si>
  <si>
    <t>ఆధునికవాక్యం</t>
  </si>
  <si>
    <t>వ్యతిరేకవాక్యం       2</t>
  </si>
  <si>
    <t>వ్యతిరేకవాక్యం</t>
  </si>
  <si>
    <t>ప్రత్యక్ష-పరోక్షవాక్యం  2</t>
  </si>
  <si>
    <t>ప్రత్యక్ష-పరోక్షవాక్యం</t>
  </si>
  <si>
    <t>కర్తరీకర్మణీ వాక్యాలు    1</t>
  </si>
  <si>
    <t>కర్తరీకర్మణీ వాక్యాలు</t>
  </si>
  <si>
    <t>ప్రధానవాక్యం         1</t>
  </si>
  <si>
    <t>ప్రధానవాక్యం</t>
  </si>
  <si>
    <t>సంశ్లిష్టవాక్యం         1</t>
  </si>
  <si>
    <t>సంశ్లిష్టవాక్యం</t>
  </si>
  <si>
    <t>సంయుక్తవాక్యం      1</t>
  </si>
  <si>
    <t>సంయుక్తవాక్యం</t>
  </si>
  <si>
    <t>జాతీయాలు         2</t>
  </si>
  <si>
    <t>జాతీయాలు         5</t>
  </si>
  <si>
    <t>Bit         I</t>
  </si>
  <si>
    <t>Bit</t>
  </si>
  <si>
    <t>Main       I</t>
  </si>
  <si>
    <t>Main</t>
  </si>
  <si>
    <t>Bit          II</t>
  </si>
  <si>
    <t>Main      II</t>
  </si>
  <si>
    <t>X Class  Half-yearly  Examinations 2012-13</t>
  </si>
  <si>
    <t>PRE-FINAL  TEST-2012</t>
  </si>
  <si>
    <t>X Class</t>
  </si>
  <si>
    <t>5,6,7,8</t>
  </si>
  <si>
    <t>అలంకారం           2</t>
  </si>
  <si>
    <t>d1</t>
  </si>
  <si>
    <t>harikrishna</t>
  </si>
  <si>
    <t>c1</t>
  </si>
  <si>
    <t>kotEsh</t>
  </si>
  <si>
    <t>c2</t>
  </si>
  <si>
    <t>narayana</t>
  </si>
  <si>
    <t>b2</t>
  </si>
  <si>
    <t>prabhakar</t>
  </si>
  <si>
    <t>raghavendra</t>
  </si>
  <si>
    <t>a2</t>
  </si>
  <si>
    <t>rambabu</t>
  </si>
  <si>
    <t>d2</t>
  </si>
  <si>
    <t>venkataramana</t>
  </si>
  <si>
    <t>bhavani</t>
  </si>
  <si>
    <t>ketuvi</t>
  </si>
  <si>
    <t>mamatha</t>
  </si>
  <si>
    <t>rajahamsa</t>
  </si>
  <si>
    <t>roja</t>
  </si>
  <si>
    <t>D2</t>
  </si>
  <si>
    <t>sandyarani</t>
  </si>
  <si>
    <t>D1</t>
  </si>
  <si>
    <t>sujatha</t>
  </si>
  <si>
    <t>C2</t>
  </si>
  <si>
    <t>uma</t>
  </si>
  <si>
    <t>C1</t>
  </si>
  <si>
    <t>varalakshmi</t>
  </si>
  <si>
    <t>B2</t>
  </si>
  <si>
    <t>vijaya</t>
  </si>
  <si>
    <t>B1</t>
  </si>
  <si>
    <t>A2</t>
  </si>
  <si>
    <t>A1</t>
  </si>
  <si>
    <t xml:space="preserve">T TO S.S </t>
  </si>
  <si>
    <t>HINDI</t>
  </si>
  <si>
    <t>Points</t>
  </si>
  <si>
    <t>Grade</t>
  </si>
  <si>
    <t>46/6</t>
  </si>
  <si>
    <t>X Class  Pre-Final Test  Examinations 2012-13</t>
  </si>
  <si>
    <t>2B2</t>
  </si>
  <si>
    <t>X Class  Spell-Test  Examinations 2012-13</t>
  </si>
  <si>
    <t>.10/6</t>
  </si>
  <si>
    <t>.12/6</t>
  </si>
  <si>
    <t>17/6</t>
  </si>
  <si>
    <t>38/6</t>
  </si>
  <si>
    <t>18/6</t>
  </si>
  <si>
    <t>28/6</t>
  </si>
  <si>
    <t>41/6</t>
  </si>
  <si>
    <t>.7/6</t>
  </si>
  <si>
    <t>16/6</t>
  </si>
  <si>
    <t>30/6</t>
  </si>
  <si>
    <t>45/6</t>
  </si>
  <si>
    <t>20/6</t>
  </si>
  <si>
    <t>.11/6</t>
  </si>
  <si>
    <t>22/6</t>
  </si>
  <si>
    <t>32/6</t>
  </si>
  <si>
    <t>13/6</t>
  </si>
  <si>
    <t>42/6</t>
  </si>
  <si>
    <t>31/6</t>
  </si>
  <si>
    <t>43/6</t>
  </si>
  <si>
    <t>37/6</t>
  </si>
  <si>
    <t>52/6</t>
  </si>
  <si>
    <t>24/6</t>
  </si>
  <si>
    <t>15/6</t>
  </si>
  <si>
    <t>29/6</t>
  </si>
  <si>
    <t>X Class  Querterly  Examinations 2012-13</t>
  </si>
  <si>
    <t>పద్యప్రశ్నలు         5</t>
  </si>
  <si>
    <t>పేరాప్రశ్నలు         5</t>
  </si>
  <si>
    <t>ప్రశ్నలు           16</t>
  </si>
  <si>
    <t>SPELL  TEST-2012</t>
  </si>
  <si>
    <t>17  to 21</t>
  </si>
  <si>
    <t>venkaiah</t>
  </si>
  <si>
    <t>subramanyam</t>
  </si>
  <si>
    <t>srinivasulu</t>
  </si>
  <si>
    <t>saiprasoona</t>
  </si>
  <si>
    <t>sailaja</t>
  </si>
  <si>
    <t>sahnmugam</t>
  </si>
  <si>
    <t>rajesh</t>
  </si>
  <si>
    <t>polayya</t>
  </si>
  <si>
    <t>a</t>
  </si>
  <si>
    <t>n.sekhar</t>
  </si>
  <si>
    <t>munikata</t>
  </si>
  <si>
    <t>munichandramma</t>
  </si>
  <si>
    <t>c</t>
  </si>
  <si>
    <t>muneesvri</t>
  </si>
  <si>
    <t>b</t>
  </si>
  <si>
    <t>munamma</t>
  </si>
  <si>
    <t>mahalakmi</t>
  </si>
  <si>
    <t>madhu</t>
  </si>
  <si>
    <t>lokesh</t>
  </si>
  <si>
    <t>kumari</t>
  </si>
  <si>
    <t>krishnaveni</t>
  </si>
  <si>
    <t>kiran</t>
  </si>
  <si>
    <t>kartik</t>
  </si>
  <si>
    <t>kalpana</t>
  </si>
  <si>
    <t>jansi</t>
  </si>
  <si>
    <t>himavathi</t>
  </si>
  <si>
    <t>dayavati</t>
  </si>
  <si>
    <t>d.munisekhr reddy</t>
  </si>
  <si>
    <t>d.munisekhr</t>
  </si>
  <si>
    <t>chellamma</t>
  </si>
  <si>
    <t>chamanti</t>
  </si>
  <si>
    <t>Quertly Examinations 2012-13</t>
  </si>
  <si>
    <t>ZPHS ,THOTTAMBEDU</t>
  </si>
  <si>
    <t>EM</t>
  </si>
  <si>
    <t>TM</t>
  </si>
  <si>
    <t>Total</t>
  </si>
  <si>
    <t>BS</t>
  </si>
  <si>
    <t>PS</t>
  </si>
  <si>
    <t>PASS %</t>
  </si>
  <si>
    <t>Total Pass in all subjects</t>
  </si>
  <si>
    <t>SS</t>
  </si>
  <si>
    <t>Science</t>
  </si>
  <si>
    <t>MM</t>
  </si>
  <si>
    <t>Eng</t>
  </si>
  <si>
    <t>Hin</t>
  </si>
  <si>
    <t>Tel</t>
  </si>
  <si>
    <t>T</t>
  </si>
  <si>
    <t>No. of Pass Candidates in HALFYEARLY Examination -2013</t>
  </si>
  <si>
    <t>No. of Pass Candidates in Quarterly Examination -2012</t>
  </si>
  <si>
    <t>SSC PRESENT 2012-13</t>
  </si>
  <si>
    <t>Medium</t>
  </si>
  <si>
    <t>Name of the School</t>
  </si>
  <si>
    <t>Sl.No</t>
  </si>
  <si>
    <t>THOTTAMBEDU</t>
  </si>
  <si>
    <t>Name of the Mandal:</t>
  </si>
  <si>
    <t>REVIEW ON SSC HALFYEARLY EXAM-2013</t>
  </si>
  <si>
    <t>PUTTUR DIVISION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</si>
</sst>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రూ&quot;\ #,##0;&quot;రూ&quot;\ \-#,##0"/>
    <numFmt numFmtId="165" formatCode="&quot;రూ&quot;\ #,##0;[Red]&quot;రూ&quot;\ \-#,##0"/>
    <numFmt numFmtId="166" formatCode="&quot;రూ&quot;\ #,##0.00;&quot;రూ&quot;\ \-#,##0.00"/>
    <numFmt numFmtId="167" formatCode="&quot;రూ&quot;\ #,##0.00;[Red]&quot;రూ&quot;\ \-#,##0.00"/>
    <numFmt numFmtId="168" formatCode="_ &quot;రూ&quot;\ * #,##0_ ;_ &quot;రూ&quot;\ * \-#,##0_ ;_ &quot;రూ&quot;\ * &quot;-&quot;_ ;_ @_ "/>
    <numFmt numFmtId="169" formatCode="_ * #,##0_ ;_ * \-#,##0_ ;_ * &quot;-&quot;_ ;_ @_ "/>
    <numFmt numFmtId="170" formatCode="_ &quot;రూ&quot;\ * #,##0.00_ ;_ &quot;రూ&quot;\ * \-#,##0.00_ ;_ &quot;రూ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Arial Black"/>
      <family val="2"/>
    </font>
    <font>
      <b/>
      <sz val="8"/>
      <name val="Times New Roman"/>
      <family val="1"/>
    </font>
    <font>
      <b/>
      <sz val="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lgeri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lgerian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Algerian"/>
      <family val="2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lgerian"/>
      <family val="2"/>
    </font>
    <font>
      <b/>
      <sz val="9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 Black"/>
      <family val="2"/>
    </font>
    <font>
      <b/>
      <sz val="6"/>
      <color indexed="8"/>
      <name val="Arial Black"/>
      <family val="2"/>
    </font>
    <font>
      <b/>
      <sz val="8"/>
      <color indexed="8"/>
      <name val="Arial Black"/>
      <family val="2"/>
    </font>
    <font>
      <b/>
      <sz val="10"/>
      <color indexed="8"/>
      <name val="Arial Black"/>
      <family val="2"/>
    </font>
    <font>
      <b/>
      <sz val="9"/>
      <color indexed="8"/>
      <name val="Arial Black"/>
      <family val="2"/>
    </font>
    <font>
      <b/>
      <sz val="7.5"/>
      <color indexed="8"/>
      <name val="Arial Black"/>
      <family val="2"/>
    </font>
    <font>
      <b/>
      <sz val="7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Arial Black"/>
      <family val="2"/>
    </font>
    <font>
      <b/>
      <sz val="9"/>
      <color indexed="8"/>
      <name val="Algerian"/>
      <family val="5"/>
    </font>
    <font>
      <sz val="11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lger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lgerian"/>
      <family val="2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Algerian"/>
      <family val="2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Algerian"/>
      <family val="2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Arial Black"/>
      <family val="2"/>
    </font>
    <font>
      <b/>
      <sz val="6"/>
      <color theme="1"/>
      <name val="Arial Black"/>
      <family val="2"/>
    </font>
    <font>
      <b/>
      <sz val="8"/>
      <color theme="1"/>
      <name val="Arial Black"/>
      <family val="2"/>
    </font>
    <font>
      <b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sz val="7.5"/>
      <color theme="1"/>
      <name val="Arial Black"/>
      <family val="2"/>
    </font>
    <font>
      <b/>
      <sz val="7"/>
      <color theme="1"/>
      <name val="Arial Black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Algerian"/>
      <family val="5"/>
    </font>
    <font>
      <sz val="11"/>
      <color theme="1"/>
      <name val="Times New Roman"/>
      <family val="1"/>
    </font>
    <font>
      <b/>
      <sz val="14"/>
      <color theme="1"/>
      <name val="Arial Black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01">
    <xf numFmtId="0" fontId="0" fillId="0" borderId="0" xfId="0" applyFont="1" applyAlignment="1">
      <alignment/>
    </xf>
    <xf numFmtId="0" fontId="79" fillId="0" borderId="10" xfId="61" applyFont="1" applyBorder="1" applyAlignment="1">
      <alignment horizontal="center" vertical="center"/>
      <protection/>
    </xf>
    <xf numFmtId="0" fontId="77" fillId="0" borderId="10" xfId="0" applyFont="1" applyBorder="1" applyAlignment="1">
      <alignment/>
    </xf>
    <xf numFmtId="0" fontId="80" fillId="0" borderId="0" xfId="0" applyFont="1" applyAlignment="1">
      <alignment/>
    </xf>
    <xf numFmtId="0" fontId="79" fillId="0" borderId="11" xfId="61" applyFont="1" applyBorder="1" applyAlignment="1">
      <alignment horizontal="center" vertical="center"/>
      <protection/>
    </xf>
    <xf numFmtId="0" fontId="81" fillId="0" borderId="10" xfId="0" applyFont="1" applyBorder="1" applyAlignment="1">
      <alignment horizontal="center" vertical="center"/>
    </xf>
    <xf numFmtId="0" fontId="3" fillId="0" borderId="12" xfId="55" applyFont="1" applyBorder="1" applyAlignment="1">
      <alignment horizontal="center" vertical="center" textRotation="90" wrapText="1"/>
      <protection/>
    </xf>
    <xf numFmtId="0" fontId="82" fillId="0" borderId="12" xfId="61" applyFont="1" applyBorder="1" applyAlignment="1">
      <alignment horizontal="center" vertical="center" textRotation="90" wrapText="1"/>
      <protection/>
    </xf>
    <xf numFmtId="0" fontId="3" fillId="0" borderId="13" xfId="55" applyFont="1" applyBorder="1" applyAlignment="1">
      <alignment horizontal="center" vertical="center" textRotation="90" wrapText="1"/>
      <protection/>
    </xf>
    <xf numFmtId="0" fontId="83" fillId="0" borderId="0" xfId="0" applyFont="1" applyAlignment="1">
      <alignment/>
    </xf>
    <xf numFmtId="0" fontId="81" fillId="33" borderId="10" xfId="0" applyFont="1" applyFill="1" applyBorder="1" applyAlignment="1">
      <alignment horizontal="center" vertical="center"/>
    </xf>
    <xf numFmtId="0" fontId="84" fillId="34" borderId="10" xfId="61" applyFont="1" applyFill="1" applyBorder="1" applyAlignment="1">
      <alignment horizontal="center" vertical="center"/>
      <protection/>
    </xf>
    <xf numFmtId="0" fontId="85" fillId="34" borderId="10" xfId="0" applyFont="1" applyFill="1" applyBorder="1" applyAlignment="1">
      <alignment horizontal="center" vertical="center"/>
    </xf>
    <xf numFmtId="0" fontId="77" fillId="0" borderId="11" xfId="0" applyFont="1" applyBorder="1" applyAlignment="1">
      <alignment/>
    </xf>
    <xf numFmtId="0" fontId="81" fillId="0" borderId="12" xfId="0" applyFont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33" borderId="14" xfId="0" applyFont="1" applyFill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33" borderId="16" xfId="0" applyFont="1" applyFill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33" borderId="19" xfId="0" applyFont="1" applyFill="1" applyBorder="1" applyAlignment="1">
      <alignment horizontal="center" vertical="center"/>
    </xf>
    <xf numFmtId="0" fontId="4" fillId="0" borderId="12" xfId="55" applyFont="1" applyBorder="1" applyAlignment="1">
      <alignment horizontal="center" vertical="center" textRotation="255" wrapText="1"/>
      <protection/>
    </xf>
    <xf numFmtId="0" fontId="84" fillId="0" borderId="12" xfId="61" applyFont="1" applyBorder="1" applyAlignment="1">
      <alignment horizontal="center" vertical="center" textRotation="255" wrapText="1"/>
      <protection/>
    </xf>
    <xf numFmtId="0" fontId="85" fillId="0" borderId="0" xfId="0" applyFont="1" applyAlignment="1">
      <alignment/>
    </xf>
    <xf numFmtId="0" fontId="3" fillId="0" borderId="10" xfId="55" applyFont="1" applyFill="1" applyBorder="1" applyAlignment="1">
      <alignment horizontal="center" vertical="center" textRotation="90" wrapText="1"/>
      <protection/>
    </xf>
    <xf numFmtId="0" fontId="4" fillId="0" borderId="13" xfId="55" applyFont="1" applyBorder="1" applyAlignment="1">
      <alignment horizontal="center" vertical="center" textRotation="255" wrapText="1"/>
      <protection/>
    </xf>
    <xf numFmtId="0" fontId="81" fillId="33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0" fontId="85" fillId="33" borderId="21" xfId="0" applyFont="1" applyFill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6" fillId="0" borderId="0" xfId="61" applyFont="1">
      <alignment/>
      <protection/>
    </xf>
    <xf numFmtId="0" fontId="87" fillId="0" borderId="0" xfId="61" applyFont="1">
      <alignment/>
      <protection/>
    </xf>
    <xf numFmtId="0" fontId="88" fillId="0" borderId="10" xfId="61" applyFont="1" applyBorder="1" applyAlignment="1">
      <alignment textRotation="90"/>
      <protection/>
    </xf>
    <xf numFmtId="0" fontId="88" fillId="0" borderId="11" xfId="61" applyFont="1" applyBorder="1" applyAlignment="1">
      <alignment textRotation="90"/>
      <protection/>
    </xf>
    <xf numFmtId="0" fontId="89" fillId="0" borderId="10" xfId="61" applyFont="1" applyBorder="1">
      <alignment/>
      <protection/>
    </xf>
    <xf numFmtId="0" fontId="89" fillId="0" borderId="0" xfId="61" applyFont="1">
      <alignment/>
      <protection/>
    </xf>
    <xf numFmtId="0" fontId="6" fillId="0" borderId="10" xfId="55" applyFont="1" applyBorder="1" applyAlignment="1">
      <alignment horizontal="center" vertical="center" textRotation="90" wrapText="1"/>
      <protection/>
    </xf>
    <xf numFmtId="0" fontId="89" fillId="0" borderId="10" xfId="61" applyFont="1" applyBorder="1" applyAlignment="1">
      <alignment horizontal="center" vertical="center" textRotation="90" wrapText="1"/>
      <protection/>
    </xf>
    <xf numFmtId="0" fontId="6" fillId="0" borderId="11" xfId="55" applyFont="1" applyBorder="1" applyAlignment="1">
      <alignment horizontal="center" vertical="center" textRotation="90" wrapText="1"/>
      <protection/>
    </xf>
    <xf numFmtId="0" fontId="89" fillId="0" borderId="10" xfId="61" applyFont="1" applyBorder="1" applyAlignment="1">
      <alignment horizontal="center" vertical="center"/>
      <protection/>
    </xf>
    <xf numFmtId="0" fontId="89" fillId="0" borderId="0" xfId="61" applyFont="1" applyAlignment="1">
      <alignment horizontal="center" vertical="center"/>
      <protection/>
    </xf>
    <xf numFmtId="0" fontId="89" fillId="0" borderId="10" xfId="61" applyFont="1" applyBorder="1" applyAlignment="1">
      <alignment horizontal="center" vertical="center" textRotation="90"/>
      <protection/>
    </xf>
    <xf numFmtId="0" fontId="90" fillId="0" borderId="11" xfId="61" applyFont="1" applyBorder="1">
      <alignment/>
      <protection/>
    </xf>
    <xf numFmtId="0" fontId="88" fillId="0" borderId="11" xfId="61" applyFont="1" applyBorder="1">
      <alignment/>
      <protection/>
    </xf>
    <xf numFmtId="0" fontId="88" fillId="0" borderId="10" xfId="61" applyFont="1" applyFill="1" applyBorder="1" applyAlignment="1">
      <alignment horizontal="center" vertical="center"/>
      <protection/>
    </xf>
    <xf numFmtId="0" fontId="88" fillId="0" borderId="0" xfId="61" applyFont="1" applyFill="1" applyAlignment="1">
      <alignment horizontal="center" vertical="center"/>
      <protection/>
    </xf>
    <xf numFmtId="0" fontId="88" fillId="0" borderId="11" xfId="61" applyFont="1" applyFill="1" applyBorder="1" applyAlignment="1">
      <alignment horizontal="center" vertical="center"/>
      <protection/>
    </xf>
    <xf numFmtId="0" fontId="89" fillId="0" borderId="11" xfId="61" applyFont="1" applyBorder="1" applyAlignment="1">
      <alignment horizontal="center" vertical="center"/>
      <protection/>
    </xf>
    <xf numFmtId="0" fontId="88" fillId="33" borderId="10" xfId="61" applyFont="1" applyFill="1" applyBorder="1" applyAlignment="1">
      <alignment horizontal="center" vertical="center"/>
      <protection/>
    </xf>
    <xf numFmtId="0" fontId="88" fillId="0" borderId="10" xfId="61" applyFont="1" applyBorder="1" applyAlignment="1">
      <alignment horizontal="center" vertical="center"/>
      <protection/>
    </xf>
    <xf numFmtId="0" fontId="88" fillId="33" borderId="11" xfId="61" applyFont="1" applyFill="1" applyBorder="1" applyAlignment="1">
      <alignment horizontal="center" vertical="center"/>
      <protection/>
    </xf>
    <xf numFmtId="0" fontId="88" fillId="0" borderId="0" xfId="61" applyFont="1">
      <alignment/>
      <protection/>
    </xf>
    <xf numFmtId="0" fontId="91" fillId="0" borderId="11" xfId="61" applyFont="1" applyBorder="1">
      <alignment/>
      <protection/>
    </xf>
    <xf numFmtId="0" fontId="90" fillId="0" borderId="10" xfId="61" applyFont="1" applyBorder="1">
      <alignment/>
      <protection/>
    </xf>
    <xf numFmtId="0" fontId="87" fillId="0" borderId="10" xfId="61" applyFont="1" applyBorder="1">
      <alignment/>
      <protection/>
    </xf>
    <xf numFmtId="0" fontId="90" fillId="0" borderId="0" xfId="61" applyFont="1">
      <alignment/>
      <protection/>
    </xf>
    <xf numFmtId="0" fontId="88" fillId="0" borderId="0" xfId="61" applyFont="1" applyAlignment="1">
      <alignment horizontal="center" vertical="center"/>
      <protection/>
    </xf>
    <xf numFmtId="0" fontId="89" fillId="0" borderId="14" xfId="61" applyFont="1" applyBorder="1" applyAlignment="1">
      <alignment horizontal="center" vertical="center"/>
      <protection/>
    </xf>
    <xf numFmtId="0" fontId="88" fillId="0" borderId="0" xfId="61" applyFont="1" applyBorder="1" applyAlignment="1">
      <alignment horizontal="center" vertical="center"/>
      <protection/>
    </xf>
    <xf numFmtId="0" fontId="88" fillId="0" borderId="10" xfId="61" applyFont="1" applyBorder="1" applyAlignment="1">
      <alignment wrapText="1"/>
      <protection/>
    </xf>
    <xf numFmtId="0" fontId="90" fillId="0" borderId="10" xfId="61" applyFont="1" applyFill="1" applyBorder="1">
      <alignment/>
      <protection/>
    </xf>
    <xf numFmtId="0" fontId="88" fillId="0" borderId="10" xfId="61" applyFont="1" applyFill="1" applyBorder="1" applyAlignment="1">
      <alignment wrapText="1"/>
      <protection/>
    </xf>
    <xf numFmtId="0" fontId="89" fillId="0" borderId="11" xfId="61" applyFont="1" applyFill="1" applyBorder="1" applyAlignment="1">
      <alignment horizontal="center" vertical="center"/>
      <protection/>
    </xf>
    <xf numFmtId="0" fontId="89" fillId="0" borderId="10" xfId="61" applyFont="1" applyFill="1" applyBorder="1" applyAlignment="1">
      <alignment horizontal="center" vertical="center"/>
      <protection/>
    </xf>
    <xf numFmtId="0" fontId="92" fillId="0" borderId="10" xfId="61" applyFont="1" applyBorder="1" applyAlignment="1">
      <alignment/>
      <protection/>
    </xf>
    <xf numFmtId="0" fontId="88" fillId="0" borderId="0" xfId="55" applyFont="1" applyAlignment="1">
      <alignment horizontal="left" vertical="center"/>
      <protection/>
    </xf>
    <xf numFmtId="0" fontId="93" fillId="0" borderId="0" xfId="55" applyFont="1" applyAlignment="1">
      <alignment horizontal="center" vertical="center"/>
      <protection/>
    </xf>
    <xf numFmtId="0" fontId="89" fillId="33" borderId="10" xfId="61" applyFont="1" applyFill="1" applyBorder="1" applyAlignment="1">
      <alignment horizontal="center" vertical="center"/>
      <protection/>
    </xf>
    <xf numFmtId="0" fontId="90" fillId="0" borderId="12" xfId="61" applyFont="1" applyBorder="1">
      <alignment/>
      <protection/>
    </xf>
    <xf numFmtId="0" fontId="88" fillId="33" borderId="12" xfId="61" applyFont="1" applyFill="1" applyBorder="1" applyAlignment="1">
      <alignment horizontal="center" vertical="center"/>
      <protection/>
    </xf>
    <xf numFmtId="0" fontId="88" fillId="0" borderId="12" xfId="61" applyFont="1" applyFill="1" applyBorder="1" applyAlignment="1">
      <alignment horizontal="center" vertical="center"/>
      <protection/>
    </xf>
    <xf numFmtId="0" fontId="88" fillId="33" borderId="13" xfId="61" applyFont="1" applyFill="1" applyBorder="1" applyAlignment="1">
      <alignment horizontal="center" vertical="center"/>
      <protection/>
    </xf>
    <xf numFmtId="0" fontId="89" fillId="0" borderId="12" xfId="61" applyFont="1" applyBorder="1" applyAlignment="1">
      <alignment horizontal="center" vertical="center"/>
      <protection/>
    </xf>
    <xf numFmtId="0" fontId="89" fillId="0" borderId="13" xfId="61" applyFont="1" applyBorder="1" applyAlignment="1">
      <alignment horizontal="center" vertical="center"/>
      <protection/>
    </xf>
    <xf numFmtId="0" fontId="88" fillId="0" borderId="12" xfId="61" applyFont="1" applyBorder="1" applyAlignment="1">
      <alignment horizontal="center" vertical="center"/>
      <protection/>
    </xf>
    <xf numFmtId="0" fontId="89" fillId="0" borderId="0" xfId="61" applyFont="1" applyBorder="1" applyAlignment="1">
      <alignment horizontal="center" vertical="center"/>
      <protection/>
    </xf>
    <xf numFmtId="0" fontId="89" fillId="0" borderId="10" xfId="61" applyFont="1" applyBorder="1" applyAlignment="1">
      <alignment horizontal="center" vertical="center"/>
      <protection/>
    </xf>
    <xf numFmtId="0" fontId="86" fillId="0" borderId="0" xfId="61" applyFont="1" applyBorder="1">
      <alignment/>
      <protection/>
    </xf>
    <xf numFmtId="0" fontId="94" fillId="0" borderId="10" xfId="61" applyFont="1" applyBorder="1">
      <alignment/>
      <protection/>
    </xf>
    <xf numFmtId="0" fontId="94" fillId="0" borderId="14" xfId="61" applyFont="1" applyBorder="1">
      <alignment/>
      <protection/>
    </xf>
    <xf numFmtId="0" fontId="87" fillId="0" borderId="14" xfId="61" applyFont="1" applyBorder="1">
      <alignment/>
      <protection/>
    </xf>
    <xf numFmtId="0" fontId="88" fillId="0" borderId="14" xfId="61" applyFont="1" applyBorder="1" applyAlignment="1">
      <alignment horizontal="center" vertical="center"/>
      <protection/>
    </xf>
    <xf numFmtId="0" fontId="88" fillId="33" borderId="14" xfId="61" applyFont="1" applyFill="1" applyBorder="1" applyAlignment="1">
      <alignment horizontal="center" vertical="center"/>
      <protection/>
    </xf>
    <xf numFmtId="0" fontId="88" fillId="0" borderId="22" xfId="61" applyFont="1" applyBorder="1" applyAlignment="1">
      <alignment horizontal="center" vertical="center"/>
      <protection/>
    </xf>
    <xf numFmtId="0" fontId="88" fillId="0" borderId="14" xfId="61" applyFont="1" applyFill="1" applyBorder="1" applyAlignment="1">
      <alignment horizontal="center" vertical="center"/>
      <protection/>
    </xf>
    <xf numFmtId="0" fontId="88" fillId="0" borderId="11" xfId="61" applyFont="1" applyBorder="1" applyAlignment="1">
      <alignment horizontal="center" vertical="center"/>
      <protection/>
    </xf>
    <xf numFmtId="0" fontId="94" fillId="0" borderId="12" xfId="61" applyFont="1" applyBorder="1">
      <alignment/>
      <protection/>
    </xf>
    <xf numFmtId="0" fontId="87" fillId="0" borderId="12" xfId="61" applyFont="1" applyBorder="1">
      <alignment/>
      <protection/>
    </xf>
    <xf numFmtId="0" fontId="94" fillId="0" borderId="27" xfId="61" applyFont="1" applyBorder="1">
      <alignment/>
      <protection/>
    </xf>
    <xf numFmtId="0" fontId="87" fillId="0" borderId="28" xfId="61" applyFont="1" applyBorder="1">
      <alignment/>
      <protection/>
    </xf>
    <xf numFmtId="0" fontId="88" fillId="0" borderId="29" xfId="61" applyFont="1" applyBorder="1" applyAlignment="1">
      <alignment horizontal="center" vertical="center"/>
      <protection/>
    </xf>
    <xf numFmtId="0" fontId="88" fillId="0" borderId="24" xfId="61" applyFont="1" applyBorder="1" applyAlignment="1">
      <alignment horizontal="center" vertical="center"/>
      <protection/>
    </xf>
    <xf numFmtId="0" fontId="88" fillId="0" borderId="23" xfId="61" applyFont="1" applyBorder="1" applyAlignment="1">
      <alignment horizontal="center" vertical="center"/>
      <protection/>
    </xf>
    <xf numFmtId="0" fontId="88" fillId="33" borderId="24" xfId="61" applyFont="1" applyFill="1" applyBorder="1" applyAlignment="1">
      <alignment horizontal="center" vertical="center"/>
      <protection/>
    </xf>
    <xf numFmtId="0" fontId="88" fillId="33" borderId="30" xfId="61" applyFont="1" applyFill="1" applyBorder="1" applyAlignment="1">
      <alignment horizontal="center" vertical="center"/>
      <protection/>
    </xf>
    <xf numFmtId="0" fontId="88" fillId="33" borderId="18" xfId="61" applyFont="1" applyFill="1" applyBorder="1" applyAlignment="1">
      <alignment horizontal="center" vertical="center"/>
      <protection/>
    </xf>
    <xf numFmtId="0" fontId="88" fillId="0" borderId="18" xfId="61" applyFont="1" applyFill="1" applyBorder="1" applyAlignment="1">
      <alignment horizontal="center" vertical="center"/>
      <protection/>
    </xf>
    <xf numFmtId="0" fontId="88" fillId="0" borderId="31" xfId="61" applyFont="1" applyFill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/>
      <protection/>
    </xf>
    <xf numFmtId="0" fontId="89" fillId="0" borderId="0" xfId="61" applyFont="1" applyBorder="1">
      <alignment/>
      <protection/>
    </xf>
    <xf numFmtId="0" fontId="6" fillId="0" borderId="0" xfId="55" applyFont="1" applyBorder="1">
      <alignment/>
      <protection/>
    </xf>
    <xf numFmtId="0" fontId="6" fillId="0" borderId="0" xfId="56" applyFont="1" applyBorder="1">
      <alignment/>
      <protection/>
    </xf>
    <xf numFmtId="0" fontId="6" fillId="0" borderId="0" xfId="55" applyFont="1" applyBorder="1" applyAlignment="1">
      <alignment/>
      <protection/>
    </xf>
    <xf numFmtId="0" fontId="6" fillId="0" borderId="0" xfId="55" applyFont="1" applyBorder="1" applyAlignment="1">
      <alignment vertical="center"/>
      <protection/>
    </xf>
    <xf numFmtId="0" fontId="94" fillId="0" borderId="10" xfId="61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94" fillId="33" borderId="10" xfId="61" applyFont="1" applyFill="1" applyBorder="1" applyAlignment="1">
      <alignment horizontal="center" vertical="center"/>
      <protection/>
    </xf>
    <xf numFmtId="0" fontId="87" fillId="0" borderId="14" xfId="61" applyFont="1" applyFill="1" applyBorder="1">
      <alignment/>
      <protection/>
    </xf>
    <xf numFmtId="0" fontId="89" fillId="0" borderId="0" xfId="61" applyFont="1" applyFill="1" applyBorder="1" applyAlignment="1">
      <alignment horizontal="center" vertical="center"/>
      <protection/>
    </xf>
    <xf numFmtId="0" fontId="89" fillId="0" borderId="22" xfId="61" applyFont="1" applyFill="1" applyBorder="1" applyAlignment="1">
      <alignment horizontal="center" vertical="center"/>
      <protection/>
    </xf>
    <xf numFmtId="0" fontId="8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0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79" fillId="0" borderId="0" xfId="6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 textRotation="90" wrapText="1"/>
      <protection/>
    </xf>
    <xf numFmtId="0" fontId="82" fillId="0" borderId="0" xfId="61" applyFont="1" applyFill="1" applyBorder="1" applyAlignment="1">
      <alignment horizontal="center" vertical="center" textRotation="90" wrapText="1"/>
      <protection/>
    </xf>
    <xf numFmtId="0" fontId="77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center" vertical="center" textRotation="255" wrapText="1"/>
      <protection/>
    </xf>
    <xf numFmtId="0" fontId="84" fillId="0" borderId="0" xfId="61" applyFont="1" applyFill="1" applyBorder="1" applyAlignment="1">
      <alignment horizontal="center" vertical="center" textRotation="255" wrapText="1"/>
      <protection/>
    </xf>
    <xf numFmtId="0" fontId="84" fillId="0" borderId="0" xfId="61" applyFont="1" applyFill="1" applyBorder="1" applyAlignment="1">
      <alignment horizontal="center" vertical="center"/>
      <protection/>
    </xf>
    <xf numFmtId="0" fontId="77" fillId="0" borderId="0" xfId="0" applyFont="1" applyFill="1" applyBorder="1" applyAlignment="1">
      <alignment horizontal="center" vertical="center"/>
    </xf>
    <xf numFmtId="0" fontId="94" fillId="0" borderId="0" xfId="6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81" fillId="0" borderId="11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1" fillId="0" borderId="32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85" fillId="0" borderId="33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82" fillId="0" borderId="13" xfId="61" applyFont="1" applyBorder="1" applyAlignment="1">
      <alignment horizontal="center" vertical="center" textRotation="90" wrapText="1"/>
      <protection/>
    </xf>
    <xf numFmtId="0" fontId="79" fillId="0" borderId="0" xfId="61" applyFont="1" applyBorder="1" applyAlignment="1">
      <alignment horizontal="center" vertical="center"/>
      <protection/>
    </xf>
    <xf numFmtId="0" fontId="81" fillId="33" borderId="22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95" fillId="0" borderId="0" xfId="61" applyFont="1">
      <alignment/>
      <protection/>
    </xf>
    <xf numFmtId="0" fontId="96" fillId="0" borderId="0" xfId="61" applyFont="1">
      <alignment/>
      <protection/>
    </xf>
    <xf numFmtId="0" fontId="97" fillId="0" borderId="0" xfId="61" applyFont="1">
      <alignment/>
      <protection/>
    </xf>
    <xf numFmtId="0" fontId="98" fillId="0" borderId="0" xfId="61" applyFont="1" applyAlignment="1">
      <alignment horizontal="left" vertical="top" wrapText="1"/>
      <protection/>
    </xf>
    <xf numFmtId="0" fontId="97" fillId="0" borderId="10" xfId="61" applyFont="1" applyBorder="1" applyAlignment="1">
      <alignment textRotation="90"/>
      <protection/>
    </xf>
    <xf numFmtId="0" fontId="97" fillId="0" borderId="11" xfId="61" applyFont="1" applyBorder="1" applyAlignment="1">
      <alignment textRotation="90"/>
      <protection/>
    </xf>
    <xf numFmtId="0" fontId="97" fillId="0" borderId="10" xfId="61" applyFont="1" applyBorder="1">
      <alignment/>
      <protection/>
    </xf>
    <xf numFmtId="0" fontId="88" fillId="0" borderId="0" xfId="61" applyFont="1" applyFill="1" applyBorder="1" applyAlignment="1">
      <alignment textRotation="90"/>
      <protection/>
    </xf>
    <xf numFmtId="0" fontId="89" fillId="0" borderId="0" xfId="61" applyFont="1" applyFill="1" applyBorder="1">
      <alignment/>
      <protection/>
    </xf>
    <xf numFmtId="0" fontId="95" fillId="0" borderId="0" xfId="61" applyFont="1" applyAlignment="1">
      <alignment horizontal="center" vertical="center"/>
      <protection/>
    </xf>
    <xf numFmtId="0" fontId="8" fillId="0" borderId="10" xfId="65" applyFont="1" applyBorder="1" applyAlignment="1">
      <alignment horizontal="center" vertical="top" textRotation="90" wrapText="1"/>
      <protection/>
    </xf>
    <xf numFmtId="0" fontId="97" fillId="0" borderId="10" xfId="61" applyFont="1" applyBorder="1" applyAlignment="1">
      <alignment horizontal="center" vertical="top" textRotation="90" wrapText="1"/>
      <protection/>
    </xf>
    <xf numFmtId="0" fontId="8" fillId="0" borderId="11" xfId="65" applyFont="1" applyBorder="1" applyAlignment="1">
      <alignment horizontal="center" vertical="top" textRotation="90" wrapText="1"/>
      <protection/>
    </xf>
    <xf numFmtId="0" fontId="97" fillId="0" borderId="10" xfId="61" applyFont="1" applyBorder="1" applyAlignment="1">
      <alignment horizontal="center" vertical="center"/>
      <protection/>
    </xf>
    <xf numFmtId="0" fontId="89" fillId="0" borderId="0" xfId="61" applyFont="1" applyFill="1" applyBorder="1" applyAlignment="1">
      <alignment horizontal="center" vertical="center" textRotation="90"/>
      <protection/>
    </xf>
    <xf numFmtId="0" fontId="6" fillId="0" borderId="0" xfId="65" applyFont="1" applyFill="1" applyBorder="1" applyAlignment="1">
      <alignment horizontal="center" vertical="center" textRotation="90" wrapText="1"/>
      <protection/>
    </xf>
    <xf numFmtId="0" fontId="89" fillId="0" borderId="0" xfId="61" applyFont="1" applyFill="1" applyBorder="1" applyAlignment="1">
      <alignment horizontal="center" vertical="center" textRotation="90" wrapText="1"/>
      <protection/>
    </xf>
    <xf numFmtId="0" fontId="99" fillId="0" borderId="11" xfId="61" applyFont="1" applyBorder="1">
      <alignment/>
      <protection/>
    </xf>
    <xf numFmtId="0" fontId="97" fillId="0" borderId="11" xfId="61" applyFont="1" applyBorder="1">
      <alignment/>
      <protection/>
    </xf>
    <xf numFmtId="0" fontId="97" fillId="0" borderId="10" xfId="61" applyFont="1" applyFill="1" applyBorder="1" applyAlignment="1">
      <alignment horizontal="center" vertical="center"/>
      <protection/>
    </xf>
    <xf numFmtId="0" fontId="97" fillId="0" borderId="0" xfId="61" applyFont="1" applyFill="1" applyAlignment="1">
      <alignment horizontal="center" vertical="center"/>
      <protection/>
    </xf>
    <xf numFmtId="0" fontId="97" fillId="0" borderId="11" xfId="61" applyFont="1" applyFill="1" applyBorder="1" applyAlignment="1">
      <alignment horizontal="center" vertical="center"/>
      <protection/>
    </xf>
    <xf numFmtId="0" fontId="88" fillId="0" borderId="0" xfId="61" applyFont="1" applyFill="1" applyBorder="1" applyAlignment="1">
      <alignment horizontal="center" vertical="center"/>
      <protection/>
    </xf>
    <xf numFmtId="0" fontId="100" fillId="0" borderId="0" xfId="61" applyFont="1">
      <alignment/>
      <protection/>
    </xf>
    <xf numFmtId="0" fontId="100" fillId="0" borderId="11" xfId="61" applyFont="1" applyBorder="1">
      <alignment/>
      <protection/>
    </xf>
    <xf numFmtId="0" fontId="99" fillId="0" borderId="10" xfId="61" applyFont="1" applyBorder="1">
      <alignment/>
      <protection/>
    </xf>
    <xf numFmtId="0" fontId="96" fillId="0" borderId="10" xfId="61" applyFont="1" applyBorder="1">
      <alignment/>
      <protection/>
    </xf>
    <xf numFmtId="0" fontId="99" fillId="0" borderId="0" xfId="61" applyFont="1">
      <alignment/>
      <protection/>
    </xf>
    <xf numFmtId="0" fontId="97" fillId="0" borderId="0" xfId="61" applyFont="1" applyAlignment="1">
      <alignment horizontal="center" vertical="center"/>
      <protection/>
    </xf>
    <xf numFmtId="0" fontId="97" fillId="0" borderId="14" xfId="61" applyFont="1" applyBorder="1" applyAlignment="1">
      <alignment horizontal="center" vertical="center"/>
      <protection/>
    </xf>
    <xf numFmtId="0" fontId="97" fillId="0" borderId="10" xfId="61" applyFont="1" applyBorder="1" applyAlignment="1">
      <alignment wrapText="1"/>
      <protection/>
    </xf>
    <xf numFmtId="0" fontId="99" fillId="0" borderId="10" xfId="61" applyFont="1" applyFill="1" applyBorder="1">
      <alignment/>
      <protection/>
    </xf>
    <xf numFmtId="0" fontId="97" fillId="0" borderId="10" xfId="61" applyFont="1" applyFill="1" applyBorder="1" applyAlignment="1">
      <alignment wrapText="1"/>
      <protection/>
    </xf>
    <xf numFmtId="0" fontId="101" fillId="0" borderId="10" xfId="61" applyFont="1" applyBorder="1" applyAlignment="1">
      <alignment/>
      <protection/>
    </xf>
    <xf numFmtId="0" fontId="97" fillId="0" borderId="0" xfId="65" applyFont="1" applyAlignment="1">
      <alignment horizontal="left" vertical="center"/>
      <protection/>
    </xf>
    <xf numFmtId="0" fontId="93" fillId="0" borderId="0" xfId="65" applyFont="1" applyAlignment="1">
      <alignment horizontal="center" vertical="center"/>
      <protection/>
    </xf>
    <xf numFmtId="0" fontId="99" fillId="0" borderId="12" xfId="61" applyFont="1" applyBorder="1">
      <alignment/>
      <protection/>
    </xf>
    <xf numFmtId="0" fontId="97" fillId="0" borderId="12" xfId="61" applyFont="1" applyFill="1" applyBorder="1" applyAlignment="1">
      <alignment horizontal="center" vertical="center"/>
      <protection/>
    </xf>
    <xf numFmtId="0" fontId="97" fillId="0" borderId="13" xfId="61" applyFont="1" applyFill="1" applyBorder="1" applyAlignment="1">
      <alignment horizontal="center" vertical="center"/>
      <protection/>
    </xf>
    <xf numFmtId="0" fontId="97" fillId="0" borderId="12" xfId="61" applyFont="1" applyBorder="1" applyAlignment="1">
      <alignment horizontal="center" vertical="center"/>
      <protection/>
    </xf>
    <xf numFmtId="0" fontId="89" fillId="0" borderId="11" xfId="61" applyFont="1" applyBorder="1" applyAlignment="1">
      <alignment horizontal="center" vertical="center"/>
      <protection/>
    </xf>
    <xf numFmtId="0" fontId="95" fillId="0" borderId="10" xfId="61" applyFont="1" applyBorder="1">
      <alignment/>
      <protection/>
    </xf>
    <xf numFmtId="0" fontId="97" fillId="33" borderId="10" xfId="61" applyFont="1" applyFill="1" applyBorder="1" applyAlignment="1">
      <alignment horizontal="center" vertical="center"/>
      <protection/>
    </xf>
    <xf numFmtId="0" fontId="95" fillId="0" borderId="14" xfId="61" applyFont="1" applyBorder="1">
      <alignment/>
      <protection/>
    </xf>
    <xf numFmtId="0" fontId="96" fillId="0" borderId="14" xfId="61" applyFont="1" applyBorder="1">
      <alignment/>
      <protection/>
    </xf>
    <xf numFmtId="0" fontId="97" fillId="33" borderId="14" xfId="61" applyFont="1" applyFill="1" applyBorder="1" applyAlignment="1">
      <alignment horizontal="center" vertical="center"/>
      <protection/>
    </xf>
    <xf numFmtId="0" fontId="97" fillId="0" borderId="14" xfId="61" applyFont="1" applyFill="1" applyBorder="1" applyAlignment="1">
      <alignment horizontal="center" vertical="center"/>
      <protection/>
    </xf>
    <xf numFmtId="0" fontId="95" fillId="0" borderId="12" xfId="61" applyFont="1" applyBorder="1">
      <alignment/>
      <protection/>
    </xf>
    <xf numFmtId="0" fontId="96" fillId="0" borderId="12" xfId="61" applyFont="1" applyBorder="1">
      <alignment/>
      <protection/>
    </xf>
    <xf numFmtId="0" fontId="97" fillId="33" borderId="12" xfId="61" applyFont="1" applyFill="1" applyBorder="1" applyAlignment="1">
      <alignment horizontal="center" vertical="center"/>
      <protection/>
    </xf>
    <xf numFmtId="0" fontId="95" fillId="0" borderId="27" xfId="61" applyFont="1" applyBorder="1">
      <alignment/>
      <protection/>
    </xf>
    <xf numFmtId="0" fontId="96" fillId="0" borderId="28" xfId="61" applyFont="1" applyBorder="1">
      <alignment/>
      <protection/>
    </xf>
    <xf numFmtId="0" fontId="97" fillId="0" borderId="29" xfId="61" applyFont="1" applyBorder="1" applyAlignment="1">
      <alignment horizontal="center" vertical="center"/>
      <protection/>
    </xf>
    <xf numFmtId="0" fontId="97" fillId="0" borderId="24" xfId="61" applyFont="1" applyBorder="1" applyAlignment="1">
      <alignment horizontal="center" vertical="center"/>
      <protection/>
    </xf>
    <xf numFmtId="0" fontId="97" fillId="33" borderId="24" xfId="61" applyFont="1" applyFill="1" applyBorder="1" applyAlignment="1">
      <alignment horizontal="center" vertical="center"/>
      <protection/>
    </xf>
    <xf numFmtId="0" fontId="97" fillId="0" borderId="23" xfId="61" applyFont="1" applyBorder="1" applyAlignment="1">
      <alignment horizontal="center" vertical="center"/>
      <protection/>
    </xf>
    <xf numFmtId="0" fontId="97" fillId="0" borderId="24" xfId="61" applyFont="1" applyFill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/>
      <protection/>
    </xf>
    <xf numFmtId="0" fontId="6" fillId="0" borderId="0" xfId="65" applyFont="1" applyBorder="1">
      <alignment/>
      <protection/>
    </xf>
    <xf numFmtId="0" fontId="6" fillId="0" borderId="0" xfId="65" applyFont="1" applyBorder="1" applyAlignment="1">
      <alignment/>
      <protection/>
    </xf>
    <xf numFmtId="0" fontId="6" fillId="0" borderId="0" xfId="65" applyFont="1" applyBorder="1" applyAlignment="1">
      <alignment vertical="center"/>
      <protection/>
    </xf>
    <xf numFmtId="0" fontId="97" fillId="0" borderId="30" xfId="6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02" fillId="0" borderId="0" xfId="0" applyFont="1" applyAlignment="1">
      <alignment/>
    </xf>
    <xf numFmtId="0" fontId="3" fillId="0" borderId="10" xfId="55" applyFont="1" applyBorder="1">
      <alignment/>
      <protection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4" fillId="0" borderId="0" xfId="0" applyFont="1" applyFill="1" applyAlignment="1">
      <alignment/>
    </xf>
    <xf numFmtId="0" fontId="81" fillId="0" borderId="10" xfId="0" applyFont="1" applyFill="1" applyBorder="1" applyAlignment="1">
      <alignment vertical="top"/>
    </xf>
    <xf numFmtId="0" fontId="104" fillId="0" borderId="10" xfId="0" applyFont="1" applyFill="1" applyBorder="1" applyAlignment="1">
      <alignment vertical="top"/>
    </xf>
    <xf numFmtId="0" fontId="103" fillId="0" borderId="10" xfId="0" applyFont="1" applyFill="1" applyBorder="1" applyAlignment="1">
      <alignment/>
    </xf>
    <xf numFmtId="0" fontId="93" fillId="0" borderId="10" xfId="0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93" fillId="0" borderId="35" xfId="0" applyFont="1" applyFill="1" applyBorder="1" applyAlignment="1">
      <alignment horizontal="center" vertical="center"/>
    </xf>
    <xf numFmtId="0" fontId="93" fillId="0" borderId="36" xfId="0" applyFont="1" applyFill="1" applyBorder="1" applyAlignment="1">
      <alignment horizontal="center" vertical="center"/>
    </xf>
    <xf numFmtId="0" fontId="93" fillId="0" borderId="37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0" fontId="93" fillId="0" borderId="39" xfId="0" applyFont="1" applyFill="1" applyBorder="1" applyAlignment="1">
      <alignment horizontal="center" vertical="center"/>
    </xf>
    <xf numFmtId="0" fontId="93" fillId="0" borderId="4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/>
    </xf>
    <xf numFmtId="0" fontId="93" fillId="0" borderId="22" xfId="0" applyFont="1" applyFill="1" applyBorder="1" applyAlignment="1">
      <alignment horizontal="center" vertical="center"/>
    </xf>
    <xf numFmtId="0" fontId="93" fillId="0" borderId="14" xfId="0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/>
    </xf>
    <xf numFmtId="0" fontId="93" fillId="0" borderId="33" xfId="0" applyFont="1" applyFill="1" applyBorder="1" applyAlignment="1">
      <alignment horizontal="center" vertical="center"/>
    </xf>
    <xf numFmtId="0" fontId="93" fillId="0" borderId="18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/>
    </xf>
    <xf numFmtId="0" fontId="93" fillId="0" borderId="11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32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88" fillId="0" borderId="26" xfId="61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93" fillId="0" borderId="10" xfId="0" applyFont="1" applyFill="1" applyBorder="1" applyAlignment="1">
      <alignment/>
    </xf>
    <xf numFmtId="0" fontId="6" fillId="0" borderId="26" xfId="58" applyFont="1" applyFill="1" applyBorder="1" applyAlignment="1">
      <alignment horizontal="center" vertical="center" textRotation="90" wrapText="1"/>
      <protection/>
    </xf>
    <xf numFmtId="0" fontId="9" fillId="0" borderId="10" xfId="58" applyFont="1" applyFill="1" applyBorder="1" applyAlignment="1">
      <alignment horizontal="center" vertical="center" textRotation="255" wrapText="1"/>
      <protection/>
    </xf>
    <xf numFmtId="0" fontId="9" fillId="0" borderId="13" xfId="58" applyFont="1" applyFill="1" applyBorder="1" applyAlignment="1">
      <alignment horizontal="center" vertical="center" textRotation="255" wrapText="1"/>
      <protection/>
    </xf>
    <xf numFmtId="0" fontId="9" fillId="0" borderId="12" xfId="58" applyFont="1" applyFill="1" applyBorder="1" applyAlignment="1">
      <alignment horizontal="center" vertical="center" textRotation="255" wrapText="1"/>
      <protection/>
    </xf>
    <xf numFmtId="0" fontId="88" fillId="0" borderId="12" xfId="61" applyFont="1" applyFill="1" applyBorder="1" applyAlignment="1">
      <alignment horizontal="center" vertical="center" textRotation="255" wrapText="1"/>
      <protection/>
    </xf>
    <xf numFmtId="0" fontId="6" fillId="0" borderId="10" xfId="58" applyFont="1" applyFill="1" applyBorder="1" applyAlignment="1">
      <alignment horizontal="center" vertical="center" textRotation="90" wrapText="1"/>
      <protection/>
    </xf>
    <xf numFmtId="0" fontId="6" fillId="0" borderId="13" xfId="58" applyFont="1" applyFill="1" applyBorder="1" applyAlignment="1">
      <alignment horizontal="center" vertical="center" textRotation="90" wrapText="1"/>
      <protection/>
    </xf>
    <xf numFmtId="0" fontId="89" fillId="0" borderId="13" xfId="61" applyFont="1" applyFill="1" applyBorder="1" applyAlignment="1">
      <alignment horizontal="center" vertical="center" textRotation="90" wrapText="1"/>
      <protection/>
    </xf>
    <xf numFmtId="0" fontId="89" fillId="0" borderId="12" xfId="61" applyFont="1" applyFill="1" applyBorder="1" applyAlignment="1">
      <alignment horizontal="center" vertical="center" textRotation="90" wrapText="1"/>
      <protection/>
    </xf>
    <xf numFmtId="0" fontId="6" fillId="0" borderId="12" xfId="58" applyFont="1" applyFill="1" applyBorder="1" applyAlignment="1">
      <alignment horizontal="center" vertical="center" textRotation="90" wrapText="1"/>
      <protection/>
    </xf>
    <xf numFmtId="0" fontId="6" fillId="0" borderId="10" xfId="58" applyFont="1" applyFill="1" applyBorder="1" applyAlignment="1">
      <alignment horizontal="left" textRotation="90" wrapText="1"/>
      <protection/>
    </xf>
    <xf numFmtId="0" fontId="6" fillId="0" borderId="13" xfId="58" applyFont="1" applyFill="1" applyBorder="1" applyAlignment="1">
      <alignment horizontal="left" textRotation="90" wrapText="1"/>
      <protection/>
    </xf>
    <xf numFmtId="0" fontId="89" fillId="0" borderId="13" xfId="61" applyFont="1" applyFill="1" applyBorder="1" applyAlignment="1">
      <alignment horizontal="left" textRotation="90" wrapText="1"/>
      <protection/>
    </xf>
    <xf numFmtId="0" fontId="89" fillId="0" borderId="12" xfId="61" applyFont="1" applyFill="1" applyBorder="1" applyAlignment="1">
      <alignment horizontal="left" textRotation="90" wrapText="1"/>
      <protection/>
    </xf>
    <xf numFmtId="0" fontId="6" fillId="0" borderId="12" xfId="58" applyFont="1" applyFill="1" applyBorder="1" applyAlignment="1">
      <alignment horizontal="left" textRotation="90" wrapText="1"/>
      <protection/>
    </xf>
    <xf numFmtId="0" fontId="104" fillId="0" borderId="0" xfId="0" applyFont="1" applyFill="1" applyAlignment="1">
      <alignment horizontal="left"/>
    </xf>
    <xf numFmtId="0" fontId="88" fillId="0" borderId="10" xfId="61" applyFont="1" applyFill="1" applyBorder="1" applyAlignment="1">
      <alignment horizontal="center" vertical="center" textRotation="90"/>
      <protection/>
    </xf>
    <xf numFmtId="0" fontId="88" fillId="0" borderId="11" xfId="61" applyFont="1" applyFill="1" applyBorder="1" applyAlignment="1">
      <alignment horizontal="center" vertical="center" textRotation="90"/>
      <protection/>
    </xf>
    <xf numFmtId="0" fontId="80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41" xfId="0" applyFill="1" applyBorder="1" applyAlignment="1">
      <alignment/>
    </xf>
    <xf numFmtId="0" fontId="77" fillId="0" borderId="10" xfId="0" applyFont="1" applyFill="1" applyBorder="1" applyAlignment="1">
      <alignment/>
    </xf>
    <xf numFmtId="0" fontId="0" fillId="0" borderId="0" xfId="0" applyFill="1" applyAlignment="1">
      <alignment textRotation="90"/>
    </xf>
    <xf numFmtId="0" fontId="93" fillId="0" borderId="10" xfId="0" applyFont="1" applyFill="1" applyBorder="1" applyAlignment="1">
      <alignment horizontal="center" vertical="center" textRotation="90"/>
    </xf>
    <xf numFmtId="0" fontId="93" fillId="0" borderId="26" xfId="0" applyFont="1" applyFill="1" applyBorder="1" applyAlignment="1">
      <alignment horizontal="center" vertical="center" textRotation="90"/>
    </xf>
    <xf numFmtId="0" fontId="93" fillId="0" borderId="41" xfId="0" applyFont="1" applyFill="1" applyBorder="1" applyAlignment="1">
      <alignment horizontal="center" vertical="center" textRotation="90"/>
    </xf>
    <xf numFmtId="0" fontId="97" fillId="0" borderId="42" xfId="0" applyFont="1" applyFill="1" applyBorder="1" applyAlignment="1">
      <alignment horizontal="center" textRotation="90"/>
    </xf>
    <xf numFmtId="0" fontId="97" fillId="0" borderId="43" xfId="0" applyFont="1" applyFill="1" applyBorder="1" applyAlignment="1">
      <alignment horizontal="center" textRotation="90"/>
    </xf>
    <xf numFmtId="0" fontId="97" fillId="0" borderId="44" xfId="0" applyFont="1" applyFill="1" applyBorder="1" applyAlignment="1">
      <alignment horizontal="center" textRotation="90"/>
    </xf>
    <xf numFmtId="0" fontId="97" fillId="0" borderId="45" xfId="0" applyFont="1" applyFill="1" applyBorder="1" applyAlignment="1">
      <alignment horizontal="center" textRotation="90"/>
    </xf>
    <xf numFmtId="16" fontId="97" fillId="0" borderId="0" xfId="0" applyNumberFormat="1" applyFont="1" applyFill="1" applyBorder="1" applyAlignment="1">
      <alignment horizontal="center" textRotation="90"/>
    </xf>
    <xf numFmtId="0" fontId="97" fillId="0" borderId="46" xfId="0" applyFont="1" applyFill="1" applyBorder="1" applyAlignment="1">
      <alignment horizontal="center" textRotation="90"/>
    </xf>
    <xf numFmtId="0" fontId="104" fillId="0" borderId="0" xfId="0" applyFont="1" applyFill="1" applyAlignment="1">
      <alignment textRotation="90"/>
    </xf>
    <xf numFmtId="0" fontId="93" fillId="0" borderId="11" xfId="0" applyFont="1" applyFill="1" applyBorder="1" applyAlignment="1">
      <alignment horizontal="center" vertical="center" textRotation="90"/>
    </xf>
    <xf numFmtId="16" fontId="93" fillId="0" borderId="11" xfId="0" applyNumberFormat="1" applyFont="1" applyFill="1" applyBorder="1" applyAlignment="1">
      <alignment horizontal="center" vertical="center" textRotation="90"/>
    </xf>
    <xf numFmtId="16" fontId="93" fillId="0" borderId="10" xfId="0" applyNumberFormat="1" applyFont="1" applyFill="1" applyBorder="1" applyAlignment="1">
      <alignment horizontal="center" vertical="center" textRotation="90"/>
    </xf>
    <xf numFmtId="0" fontId="9" fillId="0" borderId="10" xfId="58" applyFont="1" applyFill="1" applyBorder="1" applyAlignment="1">
      <alignment horizontal="center" vertical="center" textRotation="90"/>
      <protection/>
    </xf>
    <xf numFmtId="0" fontId="104" fillId="0" borderId="11" xfId="0" applyFont="1" applyFill="1" applyBorder="1" applyAlignment="1">
      <alignment textRotation="90"/>
    </xf>
    <xf numFmtId="0" fontId="93" fillId="0" borderId="41" xfId="0" applyFont="1" applyFill="1" applyBorder="1" applyAlignment="1">
      <alignment horizontal="center" vertical="center"/>
    </xf>
    <xf numFmtId="0" fontId="9" fillId="0" borderId="14" xfId="58" applyFont="1" applyFill="1" applyBorder="1" applyAlignment="1">
      <alignment horizontal="center" vertical="center"/>
      <protection/>
    </xf>
    <xf numFmtId="0" fontId="93" fillId="0" borderId="47" xfId="0" applyFont="1" applyFill="1" applyBorder="1" applyAlignment="1">
      <alignment horizontal="center" vertical="center"/>
    </xf>
    <xf numFmtId="0" fontId="9" fillId="0" borderId="19" xfId="58" applyFont="1" applyFill="1" applyBorder="1" applyAlignment="1">
      <alignment horizontal="center" vertical="center"/>
      <protection/>
    </xf>
    <xf numFmtId="0" fontId="93" fillId="0" borderId="48" xfId="0" applyFont="1" applyFill="1" applyBorder="1" applyAlignment="1">
      <alignment horizontal="center" vertical="center"/>
    </xf>
    <xf numFmtId="0" fontId="93" fillId="0" borderId="49" xfId="0" applyFont="1" applyFill="1" applyBorder="1" applyAlignment="1">
      <alignment horizontal="center" vertical="center"/>
    </xf>
    <xf numFmtId="0" fontId="9" fillId="0" borderId="16" xfId="58" applyFont="1" applyFill="1" applyBorder="1" applyAlignment="1">
      <alignment horizontal="center" vertical="center"/>
      <protection/>
    </xf>
    <xf numFmtId="0" fontId="93" fillId="0" borderId="50" xfId="0" applyFont="1" applyFill="1" applyBorder="1" applyAlignment="1">
      <alignment horizontal="center" vertical="center"/>
    </xf>
    <xf numFmtId="0" fontId="9" fillId="0" borderId="12" xfId="58" applyFont="1" applyFill="1" applyBorder="1" applyAlignment="1">
      <alignment horizontal="center" vertical="center"/>
      <protection/>
    </xf>
    <xf numFmtId="0" fontId="93" fillId="0" borderId="0" xfId="0" applyFont="1" applyFill="1" applyAlignment="1">
      <alignment/>
    </xf>
    <xf numFmtId="0" fontId="87" fillId="0" borderId="10" xfId="61" applyFont="1" applyFill="1" applyBorder="1" applyAlignment="1">
      <alignment horizontal="center" vertical="center" textRotation="90"/>
      <protection/>
    </xf>
    <xf numFmtId="0" fontId="87" fillId="0" borderId="11" xfId="61" applyFont="1" applyFill="1" applyBorder="1" applyAlignment="1">
      <alignment horizontal="center" vertical="center" textRotation="90"/>
      <protection/>
    </xf>
    <xf numFmtId="0" fontId="105" fillId="0" borderId="0" xfId="0" applyFont="1" applyFill="1" applyAlignment="1">
      <alignment/>
    </xf>
    <xf numFmtId="0" fontId="0" fillId="0" borderId="0" xfId="0" applyFill="1" applyAlignment="1">
      <alignment horizontal="left" textRotation="90"/>
    </xf>
    <xf numFmtId="0" fontId="93" fillId="0" borderId="10" xfId="0" applyFont="1" applyFill="1" applyBorder="1" applyAlignment="1">
      <alignment horizontal="left" textRotation="90"/>
    </xf>
    <xf numFmtId="0" fontId="77" fillId="0" borderId="10" xfId="0" applyFont="1" applyFill="1" applyBorder="1" applyAlignment="1">
      <alignment horizontal="center" textRotation="90"/>
    </xf>
    <xf numFmtId="0" fontId="93" fillId="0" borderId="10" xfId="0" applyFont="1" applyFill="1" applyBorder="1" applyAlignment="1">
      <alignment horizontal="center" textRotation="90"/>
    </xf>
    <xf numFmtId="16" fontId="93" fillId="0" borderId="10" xfId="0" applyNumberFormat="1" applyFont="1" applyFill="1" applyBorder="1" applyAlignment="1">
      <alignment horizontal="center" textRotation="90"/>
    </xf>
    <xf numFmtId="0" fontId="104" fillId="0" borderId="0" xfId="0" applyFont="1" applyFill="1" applyAlignment="1">
      <alignment horizontal="left" textRotation="90"/>
    </xf>
    <xf numFmtId="0" fontId="93" fillId="0" borderId="12" xfId="0" applyFont="1" applyFill="1" applyBorder="1" applyAlignment="1">
      <alignment horizontal="left" textRotation="90"/>
    </xf>
    <xf numFmtId="0" fontId="93" fillId="0" borderId="13" xfId="0" applyFont="1" applyFill="1" applyBorder="1" applyAlignment="1">
      <alignment horizontal="center" vertical="center" textRotation="90"/>
    </xf>
    <xf numFmtId="16" fontId="93" fillId="0" borderId="13" xfId="0" applyNumberFormat="1" applyFont="1" applyFill="1" applyBorder="1" applyAlignment="1">
      <alignment horizontal="left" textRotation="90"/>
    </xf>
    <xf numFmtId="0" fontId="93" fillId="0" borderId="12" xfId="0" applyFont="1" applyFill="1" applyBorder="1" applyAlignment="1">
      <alignment horizontal="center" vertical="center" textRotation="90"/>
    </xf>
    <xf numFmtId="0" fontId="93" fillId="0" borderId="50" xfId="0" applyFont="1" applyFill="1" applyBorder="1" applyAlignment="1">
      <alignment horizontal="left" textRotation="90"/>
    </xf>
    <xf numFmtId="0" fontId="93" fillId="0" borderId="13" xfId="0" applyFont="1" applyFill="1" applyBorder="1" applyAlignment="1">
      <alignment horizontal="left" textRotation="90"/>
    </xf>
    <xf numFmtId="0" fontId="93" fillId="0" borderId="42" xfId="0" applyFont="1" applyFill="1" applyBorder="1" applyAlignment="1">
      <alignment horizontal="center" vertical="center"/>
    </xf>
    <xf numFmtId="0" fontId="93" fillId="0" borderId="43" xfId="0" applyFont="1" applyFill="1" applyBorder="1" applyAlignment="1">
      <alignment horizontal="center" vertical="center"/>
    </xf>
    <xf numFmtId="0" fontId="6" fillId="0" borderId="10" xfId="60" applyFont="1" applyFill="1" applyBorder="1" applyAlignment="1">
      <alignment horizontal="center" vertical="center" textRotation="90" wrapText="1"/>
      <protection/>
    </xf>
    <xf numFmtId="0" fontId="9" fillId="0" borderId="13" xfId="60" applyFont="1" applyFill="1" applyBorder="1" applyAlignment="1">
      <alignment horizontal="center" vertical="center" textRotation="255" wrapText="1"/>
      <protection/>
    </xf>
    <xf numFmtId="0" fontId="9" fillId="0" borderId="12" xfId="60" applyFont="1" applyFill="1" applyBorder="1" applyAlignment="1">
      <alignment horizontal="center" vertical="center" textRotation="255" wrapText="1"/>
      <protection/>
    </xf>
    <xf numFmtId="0" fontId="6" fillId="0" borderId="13" xfId="60" applyFont="1" applyFill="1" applyBorder="1" applyAlignment="1">
      <alignment horizontal="center" vertical="center" textRotation="90" wrapText="1"/>
      <protection/>
    </xf>
    <xf numFmtId="0" fontId="6" fillId="0" borderId="12" xfId="60" applyFont="1" applyFill="1" applyBorder="1" applyAlignment="1">
      <alignment horizontal="center" vertical="center" textRotation="90" wrapText="1"/>
      <protection/>
    </xf>
    <xf numFmtId="0" fontId="10" fillId="0" borderId="10" xfId="60" applyFont="1" applyFill="1" applyBorder="1" applyAlignment="1">
      <alignment horizontal="left" textRotation="90" wrapText="1"/>
      <protection/>
    </xf>
    <xf numFmtId="0" fontId="6" fillId="0" borderId="13" xfId="60" applyFont="1" applyFill="1" applyBorder="1" applyAlignment="1">
      <alignment horizontal="left" textRotation="90" wrapText="1"/>
      <protection/>
    </xf>
    <xf numFmtId="0" fontId="6" fillId="0" borderId="12" xfId="60" applyFont="1" applyFill="1" applyBorder="1" applyAlignment="1">
      <alignment horizontal="left" textRotation="90" wrapText="1"/>
      <protection/>
    </xf>
    <xf numFmtId="0" fontId="102" fillId="0" borderId="10" xfId="0" applyFont="1" applyBorder="1" applyAlignment="1">
      <alignment/>
    </xf>
    <xf numFmtId="0" fontId="90" fillId="0" borderId="10" xfId="61" applyFont="1" applyFill="1" applyBorder="1" applyAlignment="1">
      <alignment horizontal="center" vertical="center"/>
      <protection/>
    </xf>
    <xf numFmtId="0" fontId="94" fillId="0" borderId="10" xfId="61" applyFont="1" applyFill="1" applyBorder="1" applyAlignment="1">
      <alignment horizontal="center" vertical="center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/>
      <protection/>
    </xf>
    <xf numFmtId="0" fontId="93" fillId="0" borderId="10" xfId="0" applyFont="1" applyBorder="1" applyAlignment="1">
      <alignment/>
    </xf>
    <xf numFmtId="0" fontId="104" fillId="0" borderId="10" xfId="0" applyFont="1" applyBorder="1" applyAlignment="1">
      <alignment horizontal="center" vertical="center"/>
    </xf>
    <xf numFmtId="0" fontId="104" fillId="0" borderId="10" xfId="0" applyFont="1" applyBorder="1" applyAlignment="1">
      <alignment/>
    </xf>
    <xf numFmtId="0" fontId="3" fillId="0" borderId="10" xfId="60" applyFont="1" applyFill="1" applyBorder="1" applyAlignment="1">
      <alignment horizontal="center" vertical="center" textRotation="90" wrapText="1"/>
      <protection/>
    </xf>
    <xf numFmtId="0" fontId="9" fillId="0" borderId="13" xfId="60" applyFont="1" applyBorder="1" applyAlignment="1">
      <alignment horizontal="center" vertical="center" textRotation="255" wrapText="1"/>
      <protection/>
    </xf>
    <xf numFmtId="0" fontId="9" fillId="0" borderId="12" xfId="60" applyFont="1" applyBorder="1" applyAlignment="1">
      <alignment horizontal="center" vertical="center" textRotation="255" wrapText="1"/>
      <protection/>
    </xf>
    <xf numFmtId="0" fontId="88" fillId="0" borderId="12" xfId="61" applyFont="1" applyBorder="1" applyAlignment="1">
      <alignment horizontal="center" vertical="center" textRotation="255" wrapText="1"/>
      <protection/>
    </xf>
    <xf numFmtId="0" fontId="103" fillId="0" borderId="0" xfId="0" applyFont="1" applyAlignment="1">
      <alignment/>
    </xf>
    <xf numFmtId="0" fontId="6" fillId="0" borderId="13" xfId="60" applyFont="1" applyBorder="1" applyAlignment="1">
      <alignment horizontal="center" vertical="center" textRotation="90" wrapText="1"/>
      <protection/>
    </xf>
    <xf numFmtId="0" fontId="89" fillId="0" borderId="13" xfId="61" applyFont="1" applyBorder="1" applyAlignment="1">
      <alignment horizontal="center" vertical="center" textRotation="90" wrapText="1"/>
      <protection/>
    </xf>
    <xf numFmtId="0" fontId="89" fillId="0" borderId="12" xfId="61" applyFont="1" applyBorder="1" applyAlignment="1">
      <alignment horizontal="center" vertical="center" textRotation="90" wrapText="1"/>
      <protection/>
    </xf>
    <xf numFmtId="0" fontId="6" fillId="0" borderId="12" xfId="60" applyFont="1" applyBorder="1" applyAlignment="1">
      <alignment horizontal="center" vertical="center" textRotation="90" wrapText="1"/>
      <protection/>
    </xf>
    <xf numFmtId="0" fontId="93" fillId="0" borderId="0" xfId="0" applyFont="1" applyAlignment="1">
      <alignment/>
    </xf>
    <xf numFmtId="0" fontId="3" fillId="0" borderId="12" xfId="60" applyFont="1" applyBorder="1" applyAlignment="1">
      <alignment horizontal="center" vertical="center" textRotation="90" wrapText="1"/>
      <protection/>
    </xf>
    <xf numFmtId="0" fontId="88" fillId="0" borderId="31" xfId="61" applyFont="1" applyFill="1" applyBorder="1" applyAlignment="1">
      <alignment horizontal="left" vertical="top"/>
      <protection/>
    </xf>
    <xf numFmtId="0" fontId="88" fillId="33" borderId="18" xfId="61" applyFont="1" applyFill="1" applyBorder="1" applyAlignment="1">
      <alignment horizontal="left" vertical="top"/>
      <protection/>
    </xf>
    <xf numFmtId="0" fontId="88" fillId="0" borderId="18" xfId="61" applyFont="1" applyFill="1" applyBorder="1" applyAlignment="1">
      <alignment horizontal="left" vertical="top"/>
      <protection/>
    </xf>
    <xf numFmtId="0" fontId="88" fillId="0" borderId="12" xfId="61" applyFont="1" applyFill="1" applyBorder="1" applyAlignment="1">
      <alignment horizontal="left" vertical="top"/>
      <protection/>
    </xf>
    <xf numFmtId="0" fontId="88" fillId="33" borderId="12" xfId="61" applyFont="1" applyFill="1" applyBorder="1" applyAlignment="1">
      <alignment horizontal="left" vertical="top"/>
      <protection/>
    </xf>
    <xf numFmtId="0" fontId="88" fillId="0" borderId="10" xfId="61" applyFont="1" applyFill="1" applyBorder="1" applyAlignment="1">
      <alignment horizontal="left" vertical="top"/>
      <protection/>
    </xf>
    <xf numFmtId="0" fontId="88" fillId="33" borderId="10" xfId="61" applyFont="1" applyFill="1" applyBorder="1" applyAlignment="1">
      <alignment horizontal="left" vertical="top"/>
      <protection/>
    </xf>
    <xf numFmtId="0" fontId="88" fillId="0" borderId="14" xfId="61" applyFont="1" applyFill="1" applyBorder="1" applyAlignment="1">
      <alignment horizontal="left" vertical="top"/>
      <protection/>
    </xf>
    <xf numFmtId="0" fontId="88" fillId="33" borderId="14" xfId="61" applyFont="1" applyFill="1" applyBorder="1" applyAlignment="1">
      <alignment horizontal="left" vertical="top"/>
      <protection/>
    </xf>
    <xf numFmtId="0" fontId="88" fillId="0" borderId="10" xfId="61" applyFont="1" applyBorder="1" applyAlignment="1">
      <alignment horizontal="left" vertical="top"/>
      <protection/>
    </xf>
    <xf numFmtId="0" fontId="88" fillId="0" borderId="12" xfId="61" applyFont="1" applyBorder="1" applyAlignment="1">
      <alignment horizontal="left" vertical="top"/>
      <protection/>
    </xf>
    <xf numFmtId="0" fontId="89" fillId="0" borderId="10" xfId="61" applyFont="1" applyFill="1" applyBorder="1" applyAlignment="1">
      <alignment horizontal="left" vertical="top"/>
      <protection/>
    </xf>
    <xf numFmtId="0" fontId="93" fillId="0" borderId="0" xfId="60" applyFont="1" applyAlignment="1">
      <alignment horizontal="center" vertical="center"/>
      <protection/>
    </xf>
    <xf numFmtId="0" fontId="88" fillId="0" borderId="0" xfId="60" applyFont="1" applyAlignment="1">
      <alignment horizontal="left" vertical="center"/>
      <protection/>
    </xf>
    <xf numFmtId="0" fontId="88" fillId="0" borderId="0" xfId="61" applyFont="1" applyBorder="1" applyAlignment="1">
      <alignment horizontal="left" vertical="top"/>
      <protection/>
    </xf>
    <xf numFmtId="0" fontId="89" fillId="0" borderId="10" xfId="61" applyFont="1" applyBorder="1" applyAlignment="1">
      <alignment horizontal="left" vertical="top" textRotation="90"/>
      <protection/>
    </xf>
    <xf numFmtId="0" fontId="6" fillId="0" borderId="10" xfId="60" applyFont="1" applyBorder="1" applyAlignment="1">
      <alignment horizontal="left" vertical="top" textRotation="90" wrapText="1"/>
      <protection/>
    </xf>
    <xf numFmtId="0" fontId="89" fillId="0" borderId="10" xfId="61" applyFont="1" applyBorder="1" applyAlignment="1">
      <alignment horizontal="left" vertical="top" textRotation="90" wrapText="1"/>
      <protection/>
    </xf>
    <xf numFmtId="0" fontId="89" fillId="0" borderId="10" xfId="61" applyFont="1" applyBorder="1" applyAlignment="1">
      <alignment horizontal="left" vertical="top"/>
      <protection/>
    </xf>
    <xf numFmtId="0" fontId="88" fillId="0" borderId="10" xfId="61" applyFont="1" applyBorder="1" applyAlignment="1">
      <alignment horizontal="left" vertical="top" textRotation="90"/>
      <protection/>
    </xf>
    <xf numFmtId="0" fontId="2" fillId="0" borderId="0" xfId="60">
      <alignment/>
      <protection/>
    </xf>
    <xf numFmtId="0" fontId="6" fillId="0" borderId="0" xfId="60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6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0" fontId="11" fillId="0" borderId="0" xfId="60" applyFont="1" applyBorder="1">
      <alignment/>
      <protection/>
    </xf>
    <xf numFmtId="0" fontId="3" fillId="0" borderId="0" xfId="60" applyFont="1" applyBorder="1" applyAlignment="1">
      <alignment/>
      <protection/>
    </xf>
    <xf numFmtId="0" fontId="90" fillId="0" borderId="31" xfId="61" applyFont="1" applyBorder="1">
      <alignment/>
      <protection/>
    </xf>
    <xf numFmtId="0" fontId="90" fillId="0" borderId="18" xfId="61" applyFont="1" applyBorder="1" applyAlignment="1">
      <alignment horizontal="center" vertical="center"/>
      <protection/>
    </xf>
    <xf numFmtId="0" fontId="86" fillId="0" borderId="10" xfId="61" applyFont="1" applyBorder="1">
      <alignment/>
      <protection/>
    </xf>
    <xf numFmtId="0" fontId="79" fillId="0" borderId="24" xfId="61" applyFont="1" applyBorder="1" applyAlignment="1">
      <alignment horizontal="center" vertical="center"/>
      <protection/>
    </xf>
    <xf numFmtId="0" fontId="79" fillId="0" borderId="30" xfId="61" applyFont="1" applyBorder="1" applyAlignment="1">
      <alignment horizontal="center" vertical="center"/>
      <protection/>
    </xf>
    <xf numFmtId="0" fontId="79" fillId="0" borderId="23" xfId="61" applyFont="1" applyBorder="1" applyAlignment="1">
      <alignment horizontal="center" vertical="center"/>
      <protection/>
    </xf>
    <xf numFmtId="0" fontId="90" fillId="0" borderId="51" xfId="61" applyFont="1" applyBorder="1">
      <alignment/>
      <protection/>
    </xf>
    <xf numFmtId="0" fontId="90" fillId="0" borderId="10" xfId="61" applyFont="1" applyBorder="1" applyAlignment="1">
      <alignment horizontal="center" vertical="center"/>
      <protection/>
    </xf>
    <xf numFmtId="0" fontId="90" fillId="0" borderId="17" xfId="61" applyFont="1" applyBorder="1" applyAlignment="1">
      <alignment horizontal="center" vertical="center"/>
      <protection/>
    </xf>
    <xf numFmtId="0" fontId="94" fillId="0" borderId="11" xfId="61" applyFont="1" applyBorder="1">
      <alignment/>
      <protection/>
    </xf>
    <xf numFmtId="0" fontId="79" fillId="0" borderId="12" xfId="61" applyFont="1" applyBorder="1" applyAlignment="1">
      <alignment horizontal="center" vertical="center"/>
      <protection/>
    </xf>
    <xf numFmtId="0" fontId="79" fillId="0" borderId="13" xfId="61" applyFont="1" applyBorder="1" applyAlignment="1">
      <alignment horizontal="center" vertical="center"/>
      <protection/>
    </xf>
    <xf numFmtId="0" fontId="90" fillId="0" borderId="52" xfId="61" applyFont="1" applyBorder="1">
      <alignment/>
      <protection/>
    </xf>
    <xf numFmtId="0" fontId="90" fillId="0" borderId="16" xfId="61" applyFont="1" applyBorder="1">
      <alignment/>
      <protection/>
    </xf>
    <xf numFmtId="0" fontId="90" fillId="0" borderId="16" xfId="61" applyFont="1" applyBorder="1" applyAlignment="1">
      <alignment horizontal="center" vertical="center"/>
      <protection/>
    </xf>
    <xf numFmtId="0" fontId="90" fillId="0" borderId="15" xfId="61" applyFont="1" applyBorder="1" applyAlignment="1">
      <alignment horizontal="center" vertical="center"/>
      <protection/>
    </xf>
    <xf numFmtId="0" fontId="90" fillId="0" borderId="0" xfId="61" applyFont="1" applyBorder="1">
      <alignment/>
      <protection/>
    </xf>
    <xf numFmtId="0" fontId="79" fillId="0" borderId="0" xfId="61" applyFont="1">
      <alignment/>
      <protection/>
    </xf>
    <xf numFmtId="0" fontId="94" fillId="33" borderId="10" xfId="61" applyFont="1" applyFill="1" applyBorder="1">
      <alignment/>
      <protection/>
    </xf>
    <xf numFmtId="0" fontId="86" fillId="0" borderId="11" xfId="61" applyFont="1" applyBorder="1">
      <alignment/>
      <protection/>
    </xf>
    <xf numFmtId="0" fontId="79" fillId="33" borderId="10" xfId="61" applyFont="1" applyFill="1" applyBorder="1">
      <alignment/>
      <protection/>
    </xf>
    <xf numFmtId="0" fontId="79" fillId="0" borderId="11" xfId="61" applyFont="1" applyBorder="1">
      <alignment/>
      <protection/>
    </xf>
    <xf numFmtId="0" fontId="79" fillId="0" borderId="10" xfId="61" applyFont="1" applyBorder="1">
      <alignment/>
      <protection/>
    </xf>
    <xf numFmtId="0" fontId="106" fillId="0" borderId="10" xfId="61" applyFont="1" applyBorder="1">
      <alignment/>
      <protection/>
    </xf>
    <xf numFmtId="0" fontId="86" fillId="33" borderId="10" xfId="61" applyFont="1" applyFill="1" applyBorder="1">
      <alignment/>
      <protection/>
    </xf>
    <xf numFmtId="0" fontId="79" fillId="33" borderId="11" xfId="61" applyFont="1" applyFill="1" applyBorder="1">
      <alignment/>
      <protection/>
    </xf>
    <xf numFmtId="0" fontId="86" fillId="0" borderId="11" xfId="61" applyFont="1" applyFill="1" applyBorder="1">
      <alignment/>
      <protection/>
    </xf>
    <xf numFmtId="0" fontId="106" fillId="0" borderId="10" xfId="61" applyFont="1" applyFill="1" applyBorder="1">
      <alignment/>
      <protection/>
    </xf>
    <xf numFmtId="0" fontId="94" fillId="0" borderId="0" xfId="61" applyFont="1" applyBorder="1">
      <alignment/>
      <protection/>
    </xf>
    <xf numFmtId="0" fontId="106" fillId="0" borderId="0" xfId="61" applyFont="1">
      <alignment/>
      <protection/>
    </xf>
    <xf numFmtId="0" fontId="106" fillId="0" borderId="11" xfId="61" applyFont="1" applyBorder="1">
      <alignment/>
      <protection/>
    </xf>
    <xf numFmtId="0" fontId="86" fillId="0" borderId="10" xfId="61" applyFont="1" applyBorder="1" applyAlignment="1">
      <alignment textRotation="90"/>
      <protection/>
    </xf>
    <xf numFmtId="0" fontId="89" fillId="0" borderId="10" xfId="61" applyFont="1" applyBorder="1" applyAlignment="1">
      <alignment textRotation="90" wrapText="1"/>
      <protection/>
    </xf>
    <xf numFmtId="0" fontId="89" fillId="0" borderId="10" xfId="61" applyFont="1" applyBorder="1" applyAlignment="1">
      <alignment textRotation="90"/>
      <protection/>
    </xf>
    <xf numFmtId="0" fontId="6" fillId="0" borderId="10" xfId="60" applyFont="1" applyBorder="1" applyAlignment="1">
      <alignment textRotation="90" wrapText="1"/>
      <protection/>
    </xf>
    <xf numFmtId="0" fontId="6" fillId="0" borderId="11" xfId="60" applyFont="1" applyBorder="1" applyAlignment="1">
      <alignment textRotation="90" wrapText="1"/>
      <protection/>
    </xf>
    <xf numFmtId="0" fontId="88" fillId="0" borderId="0" xfId="61" applyFont="1" applyBorder="1" applyAlignment="1">
      <alignment textRotation="90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/>
      <protection/>
    </xf>
    <xf numFmtId="0" fontId="97" fillId="33" borderId="30" xfId="61" applyFont="1" applyFill="1" applyBorder="1" applyAlignment="1">
      <alignment horizontal="center" vertical="center"/>
      <protection/>
    </xf>
    <xf numFmtId="0" fontId="97" fillId="33" borderId="13" xfId="61" applyFont="1" applyFill="1" applyBorder="1" applyAlignment="1">
      <alignment horizontal="center" vertical="center"/>
      <protection/>
    </xf>
    <xf numFmtId="0" fontId="97" fillId="33" borderId="11" xfId="61" applyFont="1" applyFill="1" applyBorder="1" applyAlignment="1">
      <alignment horizontal="center" vertical="center"/>
      <protection/>
    </xf>
    <xf numFmtId="0" fontId="97" fillId="0" borderId="0" xfId="60" applyFont="1" applyAlignment="1">
      <alignment horizontal="left" vertical="center"/>
      <protection/>
    </xf>
    <xf numFmtId="0" fontId="6" fillId="0" borderId="0" xfId="60" applyFont="1" applyFill="1" applyBorder="1" applyAlignment="1">
      <alignment horizontal="center" vertical="center" textRotation="90" wrapText="1"/>
      <protection/>
    </xf>
    <xf numFmtId="0" fontId="8" fillId="0" borderId="10" xfId="60" applyFont="1" applyBorder="1" applyAlignment="1">
      <alignment horizontal="center" vertical="top" textRotation="90" wrapText="1"/>
      <protection/>
    </xf>
    <xf numFmtId="0" fontId="8" fillId="0" borderId="11" xfId="60" applyFont="1" applyBorder="1" applyAlignment="1">
      <alignment horizontal="center" vertical="top" textRotation="90" wrapText="1"/>
      <protection/>
    </xf>
    <xf numFmtId="0" fontId="98" fillId="0" borderId="0" xfId="61" applyFont="1" applyAlignment="1">
      <alignment horizontal="left" vertical="top"/>
      <protection/>
    </xf>
    <xf numFmtId="0" fontId="86" fillId="0" borderId="27" xfId="61" applyFont="1" applyBorder="1">
      <alignment/>
      <protection/>
    </xf>
    <xf numFmtId="0" fontId="88" fillId="0" borderId="13" xfId="61" applyFont="1" applyFill="1" applyBorder="1" applyAlignment="1">
      <alignment horizontal="center" vertical="center"/>
      <protection/>
    </xf>
    <xf numFmtId="0" fontId="106" fillId="0" borderId="12" xfId="61" applyFont="1" applyBorder="1">
      <alignment/>
      <protection/>
    </xf>
    <xf numFmtId="0" fontId="87" fillId="0" borderId="10" xfId="61" applyFont="1" applyFill="1" applyBorder="1">
      <alignment/>
      <protection/>
    </xf>
    <xf numFmtId="0" fontId="93" fillId="0" borderId="0" xfId="60" applyFont="1" applyAlignment="1">
      <alignment horizontal="left" vertical="center"/>
      <protection/>
    </xf>
    <xf numFmtId="0" fontId="87" fillId="0" borderId="11" xfId="61" applyFont="1" applyBorder="1">
      <alignment/>
      <protection/>
    </xf>
    <xf numFmtId="0" fontId="6" fillId="0" borderId="10" xfId="60" applyFont="1" applyBorder="1" applyAlignment="1">
      <alignment horizontal="center" vertical="center" textRotation="90" wrapText="1"/>
      <protection/>
    </xf>
    <xf numFmtId="0" fontId="6" fillId="0" borderId="11" xfId="60" applyFont="1" applyBorder="1" applyAlignment="1">
      <alignment horizontal="center" vertical="center" textRotation="90" wrapText="1"/>
      <protection/>
    </xf>
    <xf numFmtId="0" fontId="74" fillId="0" borderId="0" xfId="61">
      <alignment/>
      <protection/>
    </xf>
    <xf numFmtId="0" fontId="94" fillId="0" borderId="25" xfId="61" applyFont="1" applyBorder="1" applyAlignment="1">
      <alignment horizontal="center" vertical="center"/>
      <protection/>
    </xf>
    <xf numFmtId="0" fontId="94" fillId="0" borderId="24" xfId="61" applyFont="1" applyBorder="1" applyAlignment="1">
      <alignment horizontal="center" vertical="center"/>
      <protection/>
    </xf>
    <xf numFmtId="0" fontId="94" fillId="0" borderId="23" xfId="61" applyFont="1" applyBorder="1" applyAlignment="1">
      <alignment horizontal="center" vertical="center"/>
      <protection/>
    </xf>
    <xf numFmtId="0" fontId="94" fillId="0" borderId="12" xfId="61" applyFont="1" applyBorder="1" applyAlignment="1">
      <alignment horizontal="center" vertical="center"/>
      <protection/>
    </xf>
    <xf numFmtId="0" fontId="74" fillId="0" borderId="10" xfId="61" applyBorder="1">
      <alignment/>
      <protection/>
    </xf>
    <xf numFmtId="0" fontId="74" fillId="0" borderId="10" xfId="61" applyFill="1" applyBorder="1">
      <alignment/>
      <protection/>
    </xf>
    <xf numFmtId="0" fontId="6" fillId="0" borderId="10" xfId="60" applyFont="1" applyBorder="1" applyAlignment="1">
      <alignment vertical="center"/>
      <protection/>
    </xf>
    <xf numFmtId="0" fontId="6" fillId="0" borderId="10" xfId="60" applyFont="1" applyBorder="1" applyAlignment="1">
      <alignment horizontal="center"/>
      <protection/>
    </xf>
    <xf numFmtId="0" fontId="3" fillId="0" borderId="10" xfId="60" applyFont="1" applyBorder="1">
      <alignment/>
      <protection/>
    </xf>
    <xf numFmtId="0" fontId="3" fillId="0" borderId="10" xfId="60" applyFont="1" applyBorder="1" applyAlignment="1">
      <alignment horizontal="center"/>
      <protection/>
    </xf>
    <xf numFmtId="0" fontId="2" fillId="0" borderId="10" xfId="60" applyFont="1" applyBorder="1">
      <alignment/>
      <protection/>
    </xf>
    <xf numFmtId="0" fontId="11" fillId="0" borderId="10" xfId="60" applyFont="1" applyBorder="1">
      <alignment/>
      <protection/>
    </xf>
    <xf numFmtId="0" fontId="11" fillId="0" borderId="10" xfId="60" applyFont="1" applyBorder="1" applyAlignment="1">
      <alignment horizontal="center"/>
      <protection/>
    </xf>
    <xf numFmtId="0" fontId="74" fillId="0" borderId="0" xfId="61" applyBorder="1">
      <alignment/>
      <protection/>
    </xf>
    <xf numFmtId="0" fontId="74" fillId="0" borderId="11" xfId="61" applyBorder="1">
      <alignment/>
      <protection/>
    </xf>
    <xf numFmtId="0" fontId="3" fillId="0" borderId="10" xfId="60" applyFont="1" applyBorder="1" applyAlignment="1">
      <alignment/>
      <protection/>
    </xf>
    <xf numFmtId="0" fontId="107" fillId="0" borderId="10" xfId="61" applyFont="1" applyBorder="1">
      <alignment/>
      <protection/>
    </xf>
    <xf numFmtId="0" fontId="74" fillId="0" borderId="10" xfId="61" applyBorder="1" applyAlignment="1">
      <alignment textRotation="90" wrapText="1"/>
      <protection/>
    </xf>
    <xf numFmtId="0" fontId="94" fillId="0" borderId="0" xfId="61" applyFont="1">
      <alignment/>
      <protection/>
    </xf>
    <xf numFmtId="0" fontId="95" fillId="35" borderId="12" xfId="61" applyFont="1" applyFill="1" applyBorder="1" applyAlignment="1">
      <alignment horizontal="center" vertical="center" textRotation="90"/>
      <protection/>
    </xf>
    <xf numFmtId="0" fontId="95" fillId="35" borderId="42" xfId="61" applyFont="1" applyFill="1" applyBorder="1" applyAlignment="1">
      <alignment horizontal="center" vertical="center" textRotation="90"/>
      <protection/>
    </xf>
    <xf numFmtId="0" fontId="95" fillId="35" borderId="14" xfId="61" applyFont="1" applyFill="1" applyBorder="1" applyAlignment="1">
      <alignment horizontal="center" vertical="center" textRotation="90"/>
      <protection/>
    </xf>
    <xf numFmtId="0" fontId="108" fillId="35" borderId="12" xfId="61" applyFont="1" applyFill="1" applyBorder="1" applyAlignment="1">
      <alignment horizontal="center" vertical="center" textRotation="90"/>
      <protection/>
    </xf>
    <xf numFmtId="0" fontId="108" fillId="35" borderId="42" xfId="61" applyFont="1" applyFill="1" applyBorder="1" applyAlignment="1">
      <alignment horizontal="center" vertical="center" textRotation="90"/>
      <protection/>
    </xf>
    <xf numFmtId="0" fontId="108" fillId="35" borderId="14" xfId="61" applyFont="1" applyFill="1" applyBorder="1" applyAlignment="1">
      <alignment horizontal="center" vertical="center" textRotation="90"/>
      <protection/>
    </xf>
    <xf numFmtId="0" fontId="94" fillId="35" borderId="12" xfId="61" applyFont="1" applyFill="1" applyBorder="1" applyAlignment="1">
      <alignment horizontal="center" vertical="center" textRotation="90"/>
      <protection/>
    </xf>
    <xf numFmtId="0" fontId="94" fillId="35" borderId="42" xfId="61" applyFont="1" applyFill="1" applyBorder="1" applyAlignment="1">
      <alignment horizontal="center" vertical="center" textRotation="90"/>
      <protection/>
    </xf>
    <xf numFmtId="0" fontId="94" fillId="35" borderId="14" xfId="61" applyFont="1" applyFill="1" applyBorder="1" applyAlignment="1">
      <alignment horizontal="center" vertical="center" textRotation="90"/>
      <protection/>
    </xf>
    <xf numFmtId="0" fontId="109" fillId="35" borderId="12" xfId="61" applyFont="1" applyFill="1" applyBorder="1" applyAlignment="1">
      <alignment horizontal="center" vertical="center" textRotation="90"/>
      <protection/>
    </xf>
    <xf numFmtId="0" fontId="109" fillId="35" borderId="42" xfId="61" applyFont="1" applyFill="1" applyBorder="1" applyAlignment="1">
      <alignment horizontal="center" vertical="center" textRotation="90"/>
      <protection/>
    </xf>
    <xf numFmtId="0" fontId="109" fillId="35" borderId="14" xfId="61" applyFont="1" applyFill="1" applyBorder="1" applyAlignment="1">
      <alignment horizontal="center" vertical="center" textRotation="90"/>
      <protection/>
    </xf>
    <xf numFmtId="0" fontId="5" fillId="0" borderId="10" xfId="60" applyFont="1" applyFill="1" applyBorder="1" applyAlignment="1">
      <alignment horizontal="center" vertical="center" textRotation="90" wrapText="1"/>
      <protection/>
    </xf>
    <xf numFmtId="0" fontId="6" fillId="0" borderId="10" xfId="58" applyFont="1" applyFill="1" applyBorder="1" applyAlignment="1">
      <alignment horizontal="left" textRotation="90" wrapText="1"/>
      <protection/>
    </xf>
    <xf numFmtId="0" fontId="10" fillId="0" borderId="10" xfId="60" applyFont="1" applyFill="1" applyBorder="1" applyAlignment="1">
      <alignment horizontal="left" textRotation="90" wrapText="1"/>
      <protection/>
    </xf>
    <xf numFmtId="0" fontId="81" fillId="0" borderId="11" xfId="0" applyFont="1" applyFill="1" applyBorder="1" applyAlignment="1">
      <alignment horizontal="center" vertical="top"/>
    </xf>
    <xf numFmtId="0" fontId="81" fillId="0" borderId="26" xfId="0" applyFont="1" applyFill="1" applyBorder="1" applyAlignment="1">
      <alignment horizontal="center" vertical="top"/>
    </xf>
    <xf numFmtId="0" fontId="104" fillId="0" borderId="11" xfId="0" applyFont="1" applyFill="1" applyBorder="1" applyAlignment="1">
      <alignment horizontal="center" vertical="top"/>
    </xf>
    <xf numFmtId="0" fontId="104" fillId="0" borderId="26" xfId="0" applyFont="1" applyFill="1" applyBorder="1" applyAlignment="1">
      <alignment horizontal="center" vertical="top"/>
    </xf>
    <xf numFmtId="0" fontId="81" fillId="0" borderId="0" xfId="0" applyFont="1" applyFill="1" applyBorder="1" applyAlignment="1">
      <alignment horizontal="center" vertical="top"/>
    </xf>
    <xf numFmtId="0" fontId="3" fillId="0" borderId="10" xfId="55" applyFont="1" applyFill="1" applyBorder="1" applyAlignment="1">
      <alignment horizontal="center" vertical="center" textRotation="90" wrapText="1"/>
      <protection/>
    </xf>
    <xf numFmtId="0" fontId="3" fillId="0" borderId="0" xfId="55" applyFont="1" applyFill="1" applyBorder="1" applyAlignment="1">
      <alignment horizontal="center" vertical="center" textRotation="90" wrapText="1"/>
      <protection/>
    </xf>
    <xf numFmtId="0" fontId="3" fillId="0" borderId="0" xfId="60" applyFont="1" applyAlignment="1">
      <alignment horizontal="center"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11" fillId="0" borderId="0" xfId="60" applyFont="1" applyAlignment="1">
      <alignment horizontal="center" vertical="center" wrapText="1"/>
      <protection/>
    </xf>
    <xf numFmtId="176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9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left" vertical="center" wrapText="1"/>
      <protection/>
    </xf>
    <xf numFmtId="10" fontId="11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14" xfId="60" applyFont="1" applyBorder="1" applyAlignment="1">
      <alignment horizontal="center" vertical="center" wrapText="1"/>
      <protection/>
    </xf>
    <xf numFmtId="0" fontId="11" fillId="0" borderId="14" xfId="60" applyNumberFormat="1" applyFont="1" applyBorder="1" applyAlignment="1">
      <alignment horizontal="center" vertical="center" textRotation="90" wrapText="1"/>
      <protection/>
    </xf>
    <xf numFmtId="0" fontId="11" fillId="0" borderId="42" xfId="60" applyFont="1" applyBorder="1" applyAlignment="1">
      <alignment horizontal="center" vertical="center" wrapText="1"/>
      <protection/>
    </xf>
    <xf numFmtId="0" fontId="11" fillId="0" borderId="42" xfId="60" applyNumberFormat="1" applyFont="1" applyBorder="1" applyAlignment="1">
      <alignment horizontal="center" vertical="center" textRotation="90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1" fillId="0" borderId="12" xfId="60" applyNumberFormat="1" applyFont="1" applyBorder="1" applyAlignment="1">
      <alignment horizontal="center" vertical="center" textRotation="90" wrapText="1"/>
      <protection/>
    </xf>
    <xf numFmtId="0" fontId="60" fillId="0" borderId="0" xfId="60" applyFont="1" applyBorder="1" applyAlignment="1">
      <alignment horizontal="center" vertical="center" wrapText="1"/>
      <protection/>
    </xf>
    <xf numFmtId="0" fontId="60" fillId="0" borderId="0" xfId="60" applyFont="1" applyBorder="1" applyAlignment="1">
      <alignment horizontal="left" vertical="center"/>
      <protection/>
    </xf>
    <xf numFmtId="0" fontId="60" fillId="0" borderId="53" xfId="60" applyFont="1" applyBorder="1" applyAlignment="1">
      <alignment horizontal="center" vertical="center" wrapText="1"/>
      <protection/>
    </xf>
    <xf numFmtId="0" fontId="61" fillId="0" borderId="0" xfId="60" applyFont="1" applyAlignment="1">
      <alignment horizontal="center" vertical="center" wrapText="1"/>
      <protection/>
    </xf>
    <xf numFmtId="0" fontId="61" fillId="0" borderId="0" xfId="60" applyFont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2 4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4">
      <selection activeCell="V11" sqref="V11"/>
    </sheetView>
  </sheetViews>
  <sheetFormatPr defaultColWidth="9.140625" defaultRowHeight="15"/>
  <cols>
    <col min="1" max="1" width="6.00390625" style="480" customWidth="1"/>
    <col min="2" max="2" width="23.7109375" style="480" customWidth="1"/>
    <col min="3" max="14" width="6.7109375" style="480" customWidth="1"/>
    <col min="15" max="15" width="11.140625" style="480" customWidth="1"/>
    <col min="16" max="16" width="9.421875" style="480" customWidth="1"/>
    <col min="17" max="24" width="6.7109375" style="480" customWidth="1"/>
    <col min="25" max="25" width="11.140625" style="480" customWidth="1"/>
    <col min="26" max="26" width="9.421875" style="480" customWidth="1"/>
    <col min="27" max="16384" width="9.140625" style="480" customWidth="1"/>
  </cols>
  <sheetData>
    <row r="1" spans="2:26" ht="23.25" customHeight="1">
      <c r="B1" s="500" t="s">
        <v>281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499"/>
      <c r="R1" s="499"/>
      <c r="S1" s="499"/>
      <c r="T1" s="499"/>
      <c r="U1" s="499"/>
      <c r="V1" s="499"/>
      <c r="W1" s="499"/>
      <c r="X1" s="499"/>
      <c r="Y1" s="499"/>
      <c r="Z1" s="499"/>
    </row>
    <row r="2" spans="2:26" ht="22.5" customHeight="1">
      <c r="B2" s="500" t="s">
        <v>280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499"/>
      <c r="R2" s="499"/>
      <c r="S2" s="499"/>
      <c r="T2" s="499"/>
      <c r="U2" s="499"/>
      <c r="V2" s="499"/>
      <c r="W2" s="499"/>
      <c r="X2" s="499"/>
      <c r="Y2" s="499"/>
      <c r="Z2" s="499"/>
    </row>
    <row r="3" spans="2:6" ht="41.25" customHeight="1">
      <c r="B3" s="498" t="s">
        <v>279</v>
      </c>
      <c r="C3" s="498"/>
      <c r="D3" s="497" t="s">
        <v>278</v>
      </c>
      <c r="E3" s="496"/>
      <c r="F3" s="496"/>
    </row>
    <row r="4" spans="1:26" s="482" customFormat="1" ht="57.75" customHeight="1">
      <c r="A4" s="489" t="s">
        <v>277</v>
      </c>
      <c r="B4" s="495" t="s">
        <v>276</v>
      </c>
      <c r="C4" s="494" t="s">
        <v>275</v>
      </c>
      <c r="D4" s="489" t="s">
        <v>274</v>
      </c>
      <c r="E4" s="489"/>
      <c r="F4" s="489"/>
      <c r="G4" s="489" t="s">
        <v>273</v>
      </c>
      <c r="H4" s="489"/>
      <c r="I4" s="489"/>
      <c r="J4" s="489"/>
      <c r="K4" s="489"/>
      <c r="L4" s="489"/>
      <c r="M4" s="489"/>
      <c r="N4" s="489"/>
      <c r="O4" s="489"/>
      <c r="P4" s="489"/>
      <c r="Q4" s="489" t="s">
        <v>272</v>
      </c>
      <c r="R4" s="489"/>
      <c r="S4" s="489"/>
      <c r="T4" s="489"/>
      <c r="U4" s="489"/>
      <c r="V4" s="489"/>
      <c r="W4" s="489"/>
      <c r="X4" s="489"/>
      <c r="Y4" s="489"/>
      <c r="Z4" s="489"/>
    </row>
    <row r="5" spans="1:26" s="482" customFormat="1" ht="48.75" customHeight="1">
      <c r="A5" s="489"/>
      <c r="B5" s="493"/>
      <c r="C5" s="492"/>
      <c r="D5" s="489" t="s">
        <v>27</v>
      </c>
      <c r="E5" s="489" t="s">
        <v>30</v>
      </c>
      <c r="F5" s="489" t="s">
        <v>271</v>
      </c>
      <c r="G5" s="489" t="s">
        <v>270</v>
      </c>
      <c r="H5" s="489" t="s">
        <v>269</v>
      </c>
      <c r="I5" s="489" t="s">
        <v>268</v>
      </c>
      <c r="J5" s="489" t="s">
        <v>267</v>
      </c>
      <c r="K5" s="489" t="s">
        <v>266</v>
      </c>
      <c r="L5" s="489"/>
      <c r="M5" s="489"/>
      <c r="N5" s="489" t="s">
        <v>265</v>
      </c>
      <c r="O5" s="489" t="s">
        <v>264</v>
      </c>
      <c r="P5" s="489" t="s">
        <v>263</v>
      </c>
      <c r="Q5" s="489" t="s">
        <v>270</v>
      </c>
      <c r="R5" s="489" t="s">
        <v>269</v>
      </c>
      <c r="S5" s="489" t="s">
        <v>268</v>
      </c>
      <c r="T5" s="489" t="s">
        <v>267</v>
      </c>
      <c r="U5" s="489" t="s">
        <v>266</v>
      </c>
      <c r="V5" s="489"/>
      <c r="W5" s="489"/>
      <c r="X5" s="489" t="s">
        <v>265</v>
      </c>
      <c r="Y5" s="489" t="s">
        <v>264</v>
      </c>
      <c r="Z5" s="489" t="s">
        <v>263</v>
      </c>
    </row>
    <row r="6" spans="1:26" s="482" customFormat="1" ht="35.25" customHeight="1">
      <c r="A6" s="489"/>
      <c r="B6" s="491"/>
      <c r="C6" s="490"/>
      <c r="D6" s="489"/>
      <c r="E6" s="489"/>
      <c r="F6" s="489"/>
      <c r="G6" s="489"/>
      <c r="H6" s="489"/>
      <c r="I6" s="489"/>
      <c r="J6" s="489"/>
      <c r="K6" s="484" t="s">
        <v>262</v>
      </c>
      <c r="L6" s="484" t="s">
        <v>261</v>
      </c>
      <c r="M6" s="484" t="s">
        <v>260</v>
      </c>
      <c r="N6" s="489"/>
      <c r="O6" s="489"/>
      <c r="P6" s="489"/>
      <c r="Q6" s="489"/>
      <c r="R6" s="489"/>
      <c r="S6" s="489"/>
      <c r="T6" s="489"/>
      <c r="U6" s="484" t="s">
        <v>262</v>
      </c>
      <c r="V6" s="484" t="s">
        <v>261</v>
      </c>
      <c r="W6" s="484" t="s">
        <v>260</v>
      </c>
      <c r="X6" s="489"/>
      <c r="Y6" s="489"/>
      <c r="Z6" s="489"/>
    </row>
    <row r="7" spans="1:26" s="482" customFormat="1" ht="30" customHeight="1">
      <c r="A7" s="484">
        <v>1</v>
      </c>
      <c r="B7" s="486" t="s">
        <v>257</v>
      </c>
      <c r="C7" s="484" t="s">
        <v>259</v>
      </c>
      <c r="D7" s="484">
        <v>9</v>
      </c>
      <c r="E7" s="484">
        <v>3</v>
      </c>
      <c r="F7" s="484">
        <v>12</v>
      </c>
      <c r="G7" s="484">
        <v>6</v>
      </c>
      <c r="H7" s="484">
        <v>7</v>
      </c>
      <c r="I7" s="484">
        <v>9</v>
      </c>
      <c r="J7" s="484">
        <v>12</v>
      </c>
      <c r="K7" s="484">
        <v>5</v>
      </c>
      <c r="L7" s="484">
        <v>8</v>
      </c>
      <c r="M7" s="484">
        <v>6</v>
      </c>
      <c r="N7" s="484">
        <v>10</v>
      </c>
      <c r="O7" s="484">
        <v>4</v>
      </c>
      <c r="P7" s="487">
        <v>0.33</v>
      </c>
      <c r="Q7" s="484">
        <v>4</v>
      </c>
      <c r="R7" s="484">
        <v>9</v>
      </c>
      <c r="S7" s="484">
        <v>11</v>
      </c>
      <c r="T7" s="484">
        <v>8</v>
      </c>
      <c r="U7" s="484">
        <v>6</v>
      </c>
      <c r="V7" s="484">
        <v>7</v>
      </c>
      <c r="W7" s="484">
        <v>6</v>
      </c>
      <c r="X7" s="484">
        <v>11</v>
      </c>
      <c r="Y7" s="484">
        <v>5</v>
      </c>
      <c r="Z7" s="487">
        <v>0.42</v>
      </c>
    </row>
    <row r="8" spans="1:26" s="482" customFormat="1" ht="30" customHeight="1">
      <c r="A8" s="484">
        <v>2</v>
      </c>
      <c r="B8" s="486" t="s">
        <v>257</v>
      </c>
      <c r="C8" s="484" t="s">
        <v>258</v>
      </c>
      <c r="D8" s="484">
        <v>2</v>
      </c>
      <c r="E8" s="484">
        <v>5</v>
      </c>
      <c r="F8" s="484">
        <v>7</v>
      </c>
      <c r="G8" s="484">
        <v>6</v>
      </c>
      <c r="H8" s="484">
        <v>7</v>
      </c>
      <c r="I8" s="484">
        <v>7</v>
      </c>
      <c r="J8" s="484">
        <v>6</v>
      </c>
      <c r="K8" s="484">
        <v>6</v>
      </c>
      <c r="L8" s="484">
        <v>6</v>
      </c>
      <c r="M8" s="484">
        <v>7</v>
      </c>
      <c r="N8" s="484">
        <v>7</v>
      </c>
      <c r="O8" s="484">
        <v>5</v>
      </c>
      <c r="P8" s="485">
        <v>0.71</v>
      </c>
      <c r="Q8" s="484">
        <v>6</v>
      </c>
      <c r="R8" s="484">
        <v>7</v>
      </c>
      <c r="S8" s="484">
        <v>7</v>
      </c>
      <c r="T8" s="484">
        <v>6</v>
      </c>
      <c r="U8" s="484">
        <v>5</v>
      </c>
      <c r="V8" s="484">
        <v>5</v>
      </c>
      <c r="W8" s="484">
        <v>5</v>
      </c>
      <c r="X8" s="484">
        <v>7</v>
      </c>
      <c r="Y8" s="484">
        <v>5</v>
      </c>
      <c r="Z8" s="485">
        <v>0.71</v>
      </c>
    </row>
    <row r="9" spans="1:26" s="482" customFormat="1" ht="30" customHeight="1">
      <c r="A9" s="484">
        <v>3</v>
      </c>
      <c r="B9" s="486" t="s">
        <v>257</v>
      </c>
      <c r="C9" s="488" t="s">
        <v>26</v>
      </c>
      <c r="D9" s="484">
        <f>SUM(D7:D8)</f>
        <v>11</v>
      </c>
      <c r="E9" s="484">
        <f>SUM(E7:E8)</f>
        <v>8</v>
      </c>
      <c r="F9" s="484">
        <f>SUM(F7:F8)</f>
        <v>19</v>
      </c>
      <c r="G9" s="484">
        <f>SUM(G7:G8)</f>
        <v>12</v>
      </c>
      <c r="H9" s="484">
        <f>SUM(H7:H8)</f>
        <v>14</v>
      </c>
      <c r="I9" s="484">
        <f>SUM(I7:I8)</f>
        <v>16</v>
      </c>
      <c r="J9" s="484">
        <f>SUM(J7:J8)</f>
        <v>18</v>
      </c>
      <c r="K9" s="484">
        <f>SUM(K7:K8)</f>
        <v>11</v>
      </c>
      <c r="L9" s="484">
        <f>SUM(L7:L8)</f>
        <v>14</v>
      </c>
      <c r="M9" s="484">
        <f>SUM(M7:M8)</f>
        <v>13</v>
      </c>
      <c r="N9" s="484">
        <f>SUM(N7:N8)</f>
        <v>17</v>
      </c>
      <c r="O9" s="484">
        <f>SUM(O7:O8)</f>
        <v>9</v>
      </c>
      <c r="P9" s="485">
        <v>0.47</v>
      </c>
      <c r="Q9" s="484">
        <f>SUM(Q7:Q8)</f>
        <v>10</v>
      </c>
      <c r="R9" s="484">
        <f>SUM(R7:R8)</f>
        <v>16</v>
      </c>
      <c r="S9" s="484">
        <f>SUM(S7:S8)</f>
        <v>18</v>
      </c>
      <c r="T9" s="484">
        <f>SUM(T7:T8)</f>
        <v>14</v>
      </c>
      <c r="U9" s="484">
        <f>SUM(U7:U8)</f>
        <v>11</v>
      </c>
      <c r="V9" s="484">
        <f>SUM(V7:V8)</f>
        <v>12</v>
      </c>
      <c r="W9" s="484">
        <f>SUM(W7:W8)</f>
        <v>11</v>
      </c>
      <c r="X9" s="484">
        <f>SUM(X7:X8)</f>
        <v>18</v>
      </c>
      <c r="Y9" s="484">
        <f>SUM(Y7:Y8)</f>
        <v>10</v>
      </c>
      <c r="Z9" s="485">
        <v>0.52</v>
      </c>
    </row>
    <row r="10" spans="1:26" s="482" customFormat="1" ht="35.25" customHeight="1">
      <c r="A10" s="484">
        <v>4</v>
      </c>
      <c r="B10" s="486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5"/>
      <c r="Q10" s="484"/>
      <c r="R10" s="484"/>
      <c r="S10" s="484"/>
      <c r="T10" s="484"/>
      <c r="U10" s="484"/>
      <c r="V10" s="484"/>
      <c r="W10" s="484"/>
      <c r="X10" s="484"/>
      <c r="Y10" s="484"/>
      <c r="Z10" s="485"/>
    </row>
    <row r="11" spans="1:26" s="482" customFormat="1" ht="30" customHeight="1">
      <c r="A11" s="484">
        <v>5</v>
      </c>
      <c r="B11" s="486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5"/>
      <c r="Q11" s="484"/>
      <c r="R11" s="484"/>
      <c r="S11" s="484"/>
      <c r="T11" s="484"/>
      <c r="U11" s="484"/>
      <c r="V11" s="484"/>
      <c r="W11" s="484"/>
      <c r="X11" s="484"/>
      <c r="Y11" s="484"/>
      <c r="Z11" s="485"/>
    </row>
    <row r="12" spans="1:26" s="482" customFormat="1" ht="30" customHeight="1">
      <c r="A12" s="484">
        <v>6</v>
      </c>
      <c r="B12" s="486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7"/>
      <c r="Q12" s="484"/>
      <c r="R12" s="484"/>
      <c r="S12" s="484"/>
      <c r="T12" s="484"/>
      <c r="U12" s="484"/>
      <c r="V12" s="484"/>
      <c r="W12" s="484"/>
      <c r="X12" s="484"/>
      <c r="Y12" s="484"/>
      <c r="Z12" s="487"/>
    </row>
    <row r="13" spans="1:26" s="482" customFormat="1" ht="30" customHeight="1">
      <c r="A13" s="484">
        <v>7</v>
      </c>
      <c r="B13" s="486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5"/>
      <c r="Q13" s="484"/>
      <c r="R13" s="484"/>
      <c r="S13" s="484"/>
      <c r="T13" s="484"/>
      <c r="U13" s="484"/>
      <c r="V13" s="484"/>
      <c r="W13" s="484"/>
      <c r="X13" s="484"/>
      <c r="Y13" s="484"/>
      <c r="Z13" s="485"/>
    </row>
    <row r="14" spans="1:26" s="482" customFormat="1" ht="30" customHeight="1">
      <c r="A14" s="484">
        <v>8</v>
      </c>
      <c r="B14" s="486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5"/>
      <c r="Q14" s="484"/>
      <c r="R14" s="484"/>
      <c r="S14" s="484"/>
      <c r="T14" s="484"/>
      <c r="U14" s="484"/>
      <c r="V14" s="484"/>
      <c r="W14" s="484"/>
      <c r="X14" s="484"/>
      <c r="Y14" s="484"/>
      <c r="Z14" s="485"/>
    </row>
    <row r="15" spans="1:26" s="482" customFormat="1" ht="35.25" customHeight="1">
      <c r="A15" s="484">
        <v>9</v>
      </c>
      <c r="B15" s="486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5"/>
      <c r="Q15" s="484"/>
      <c r="R15" s="484"/>
      <c r="S15" s="484"/>
      <c r="T15" s="484"/>
      <c r="U15" s="484"/>
      <c r="V15" s="484"/>
      <c r="W15" s="484"/>
      <c r="X15" s="484"/>
      <c r="Y15" s="484"/>
      <c r="Z15" s="485"/>
    </row>
    <row r="16" spans="1:26" s="482" customFormat="1" ht="30" customHeight="1">
      <c r="A16" s="484">
        <v>10</v>
      </c>
      <c r="B16" s="486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5"/>
      <c r="Q16" s="484"/>
      <c r="R16" s="484"/>
      <c r="S16" s="484"/>
      <c r="T16" s="484"/>
      <c r="U16" s="484"/>
      <c r="V16" s="484"/>
      <c r="W16" s="484"/>
      <c r="X16" s="484"/>
      <c r="Y16" s="484"/>
      <c r="Z16" s="485"/>
    </row>
    <row r="17" spans="1:26" s="482" customFormat="1" ht="32.25" customHeight="1">
      <c r="A17" s="484"/>
      <c r="B17" s="484" t="s">
        <v>26</v>
      </c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3"/>
      <c r="Q17" s="484"/>
      <c r="R17" s="484"/>
      <c r="S17" s="484"/>
      <c r="T17" s="484"/>
      <c r="U17" s="484"/>
      <c r="V17" s="484"/>
      <c r="W17" s="484"/>
      <c r="X17" s="484"/>
      <c r="Y17" s="484"/>
      <c r="Z17" s="483"/>
    </row>
    <row r="18" s="482" customFormat="1" ht="19.5" customHeight="1"/>
    <row r="19" s="482" customFormat="1" ht="19.5" customHeight="1"/>
    <row r="20" spans="13:26" ht="19.5" customHeight="1">
      <c r="M20" s="481"/>
      <c r="N20" s="481"/>
      <c r="O20" s="481"/>
      <c r="P20" s="481"/>
      <c r="W20" s="481"/>
      <c r="X20" s="481"/>
      <c r="Y20" s="481"/>
      <c r="Z20" s="481"/>
    </row>
    <row r="21" spans="13:26" ht="19.5" customHeight="1">
      <c r="M21" s="481"/>
      <c r="N21" s="481"/>
      <c r="O21" s="481"/>
      <c r="P21" s="481"/>
      <c r="W21" s="481"/>
      <c r="X21" s="481"/>
      <c r="Y21" s="481"/>
      <c r="Z21" s="481"/>
    </row>
    <row r="22" ht="74.25" customHeight="1"/>
  </sheetData>
  <sheetProtection/>
  <mergeCells count="32">
    <mergeCell ref="B1:P1"/>
    <mergeCell ref="B2:P2"/>
    <mergeCell ref="B3:C3"/>
    <mergeCell ref="A4:A6"/>
    <mergeCell ref="B4:B6"/>
    <mergeCell ref="C4:C6"/>
    <mergeCell ref="D4:F4"/>
    <mergeCell ref="G4:P4"/>
    <mergeCell ref="D5:D6"/>
    <mergeCell ref="E5:E6"/>
    <mergeCell ref="F5:F6"/>
    <mergeCell ref="G5:G6"/>
    <mergeCell ref="H5:H6"/>
    <mergeCell ref="I5:I6"/>
    <mergeCell ref="J5:J6"/>
    <mergeCell ref="K5:M5"/>
    <mergeCell ref="N5:N6"/>
    <mergeCell ref="O5:O6"/>
    <mergeCell ref="P5:P6"/>
    <mergeCell ref="M20:P20"/>
    <mergeCell ref="M21:P21"/>
    <mergeCell ref="Q4:Z4"/>
    <mergeCell ref="Q5:Q6"/>
    <mergeCell ref="R5:R6"/>
    <mergeCell ref="S5:S6"/>
    <mergeCell ref="T5:T6"/>
    <mergeCell ref="U5:W5"/>
    <mergeCell ref="X5:X6"/>
    <mergeCell ref="Y5:Y6"/>
    <mergeCell ref="Z5:Z6"/>
    <mergeCell ref="W20:Z20"/>
    <mergeCell ref="W21:Z21"/>
  </mergeCells>
  <printOptions/>
  <pageMargins left="0.7" right="0.7" top="0.5" bottom="0.75" header="0.3" footer="0.3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80"/>
  <sheetViews>
    <sheetView zoomScale="93" zoomScaleNormal="93" zoomScalePageLayoutView="0" workbookViewId="0" topLeftCell="A1">
      <pane ySplit="2" topLeftCell="A36" activePane="bottomLeft" state="frozen"/>
      <selection pane="topLeft" activeCell="A1" sqref="A1"/>
      <selection pane="bottomLeft" activeCell="H52" sqref="H52"/>
    </sheetView>
  </sheetViews>
  <sheetFormatPr defaultColWidth="9.140625" defaultRowHeight="15"/>
  <cols>
    <col min="1" max="1" width="15.28125" style="46" bestFit="1" customWidth="1"/>
    <col min="2" max="2" width="6.57421875" style="47" customWidth="1"/>
    <col min="3" max="20" width="3.7109375" style="51" customWidth="1"/>
    <col min="21" max="21" width="3.28125" style="51" customWidth="1"/>
    <col min="22" max="22" width="4.57421875" style="51" hidden="1" customWidth="1"/>
    <col min="23" max="23" width="1.421875" style="51" customWidth="1"/>
    <col min="24" max="24" width="3.7109375" style="51" hidden="1" customWidth="1"/>
    <col min="25" max="39" width="3.7109375" style="115" customWidth="1"/>
    <col min="40" max="40" width="3.140625" style="115" customWidth="1"/>
    <col min="41" max="53" width="3.7109375" style="115" customWidth="1"/>
    <col min="54" max="54" width="4.421875" style="115" hidden="1" customWidth="1"/>
    <col min="55" max="55" width="1.28515625" style="46" customWidth="1"/>
    <col min="56" max="16384" width="9.140625" style="46" customWidth="1"/>
  </cols>
  <sheetData>
    <row r="1" spans="3:54" ht="30" customHeight="1">
      <c r="C1" s="48">
        <v>1001</v>
      </c>
      <c r="D1" s="48">
        <v>1004</v>
      </c>
      <c r="E1" s="48">
        <v>1003</v>
      </c>
      <c r="F1" s="48">
        <v>1006</v>
      </c>
      <c r="G1" s="48">
        <v>1005</v>
      </c>
      <c r="H1" s="48">
        <v>1007</v>
      </c>
      <c r="I1" s="48">
        <v>1007</v>
      </c>
      <c r="J1" s="48">
        <v>1010</v>
      </c>
      <c r="K1" s="48">
        <v>1001</v>
      </c>
      <c r="L1" s="48">
        <v>1006</v>
      </c>
      <c r="M1" s="48">
        <v>1002</v>
      </c>
      <c r="N1" s="48">
        <v>1002</v>
      </c>
      <c r="O1" s="48">
        <v>1005</v>
      </c>
      <c r="P1" s="48">
        <v>1008</v>
      </c>
      <c r="Q1" s="48">
        <v>1009</v>
      </c>
      <c r="R1" s="48">
        <v>1011</v>
      </c>
      <c r="S1" s="48">
        <v>1003</v>
      </c>
      <c r="T1" s="49">
        <v>1012</v>
      </c>
      <c r="U1" s="48">
        <v>1004</v>
      </c>
      <c r="V1" s="50"/>
      <c r="Y1" s="48">
        <v>901</v>
      </c>
      <c r="Z1" s="48">
        <v>902</v>
      </c>
      <c r="AA1" s="48">
        <v>902</v>
      </c>
      <c r="AB1" s="48">
        <v>903</v>
      </c>
      <c r="AC1" s="48">
        <v>903</v>
      </c>
      <c r="AD1" s="48">
        <v>904</v>
      </c>
      <c r="AE1" s="48">
        <v>904</v>
      </c>
      <c r="AF1" s="48">
        <v>905</v>
      </c>
      <c r="AG1" s="48">
        <v>905</v>
      </c>
      <c r="AH1" s="48">
        <v>906</v>
      </c>
      <c r="AI1" s="48">
        <v>906</v>
      </c>
      <c r="AJ1" s="48">
        <v>907</v>
      </c>
      <c r="AK1" s="48">
        <v>907</v>
      </c>
      <c r="AL1" s="48">
        <v>908</v>
      </c>
      <c r="AM1" s="48">
        <v>908</v>
      </c>
      <c r="AN1" s="48">
        <v>909</v>
      </c>
      <c r="AO1" s="48">
        <v>910</v>
      </c>
      <c r="AP1" s="48">
        <v>911</v>
      </c>
      <c r="AQ1" s="48">
        <v>912</v>
      </c>
      <c r="AR1" s="48">
        <v>913</v>
      </c>
      <c r="AS1" s="48">
        <v>914</v>
      </c>
      <c r="AT1" s="48">
        <v>915</v>
      </c>
      <c r="AU1" s="48">
        <v>916</v>
      </c>
      <c r="AV1" s="48">
        <v>917</v>
      </c>
      <c r="AW1" s="48">
        <v>918</v>
      </c>
      <c r="AX1" s="48">
        <v>919</v>
      </c>
      <c r="AY1" s="48">
        <v>920</v>
      </c>
      <c r="AZ1" s="48">
        <v>921</v>
      </c>
      <c r="BA1" s="48">
        <v>922</v>
      </c>
      <c r="BB1" s="50"/>
    </row>
    <row r="2" spans="3:54" ht="43.5" customHeight="1">
      <c r="C2" s="52" t="s">
        <v>0</v>
      </c>
      <c r="D2" s="52" t="s">
        <v>1</v>
      </c>
      <c r="E2" s="52" t="s">
        <v>2</v>
      </c>
      <c r="F2" s="52" t="s">
        <v>3</v>
      </c>
      <c r="G2" s="52" t="s">
        <v>4</v>
      </c>
      <c r="H2" s="52" t="s">
        <v>5</v>
      </c>
      <c r="I2" s="52" t="s">
        <v>6</v>
      </c>
      <c r="J2" s="53" t="s">
        <v>7</v>
      </c>
      <c r="K2" s="53" t="s">
        <v>8</v>
      </c>
      <c r="L2" s="52" t="s">
        <v>9</v>
      </c>
      <c r="M2" s="53" t="s">
        <v>10</v>
      </c>
      <c r="N2" s="53" t="s">
        <v>11</v>
      </c>
      <c r="O2" s="52" t="s">
        <v>12</v>
      </c>
      <c r="P2" s="52" t="s">
        <v>13</v>
      </c>
      <c r="Q2" s="52" t="s">
        <v>14</v>
      </c>
      <c r="R2" s="52" t="s">
        <v>15</v>
      </c>
      <c r="S2" s="52" t="s">
        <v>16</v>
      </c>
      <c r="T2" s="54" t="s">
        <v>17</v>
      </c>
      <c r="U2" s="52" t="s">
        <v>18</v>
      </c>
      <c r="V2" s="55"/>
      <c r="W2" s="56"/>
      <c r="X2" s="56"/>
      <c r="Y2" s="57" t="s">
        <v>37</v>
      </c>
      <c r="Z2" s="57" t="s">
        <v>38</v>
      </c>
      <c r="AA2" s="57" t="s">
        <v>39</v>
      </c>
      <c r="AB2" s="57" t="s">
        <v>40</v>
      </c>
      <c r="AC2" s="57" t="s">
        <v>41</v>
      </c>
      <c r="AD2" s="52" t="s">
        <v>42</v>
      </c>
      <c r="AE2" s="57" t="s">
        <v>43</v>
      </c>
      <c r="AF2" s="52" t="s">
        <v>13</v>
      </c>
      <c r="AG2" s="57" t="s">
        <v>44</v>
      </c>
      <c r="AH2" s="57" t="s">
        <v>45</v>
      </c>
      <c r="AI2" s="57" t="s">
        <v>46</v>
      </c>
      <c r="AJ2" s="52" t="s">
        <v>47</v>
      </c>
      <c r="AK2" s="57" t="s">
        <v>48</v>
      </c>
      <c r="AL2" s="52" t="s">
        <v>49</v>
      </c>
      <c r="AM2" s="57" t="s">
        <v>50</v>
      </c>
      <c r="AN2" s="57" t="s">
        <v>51</v>
      </c>
      <c r="AO2" s="57" t="s">
        <v>52</v>
      </c>
      <c r="AP2" s="52" t="s">
        <v>53</v>
      </c>
      <c r="AQ2" s="52" t="s">
        <v>54</v>
      </c>
      <c r="AR2" s="52" t="s">
        <v>55</v>
      </c>
      <c r="AS2" s="52" t="s">
        <v>56</v>
      </c>
      <c r="AT2" s="52" t="s">
        <v>57</v>
      </c>
      <c r="AU2" s="52" t="s">
        <v>58</v>
      </c>
      <c r="AV2" s="52" t="s">
        <v>59</v>
      </c>
      <c r="AW2" s="53" t="s">
        <v>60</v>
      </c>
      <c r="AX2" s="53" t="s">
        <v>61</v>
      </c>
      <c r="AY2" s="52" t="s">
        <v>62</v>
      </c>
      <c r="AZ2" s="52" t="s">
        <v>63</v>
      </c>
      <c r="BA2" s="52" t="s">
        <v>64</v>
      </c>
      <c r="BB2" s="57"/>
    </row>
    <row r="3" spans="1:54" ht="15.75">
      <c r="A3" s="58" t="s">
        <v>65</v>
      </c>
      <c r="B3" s="59" t="s">
        <v>66</v>
      </c>
      <c r="C3" s="60">
        <v>2.5</v>
      </c>
      <c r="D3" s="60">
        <v>1</v>
      </c>
      <c r="E3" s="60">
        <v>2</v>
      </c>
      <c r="F3" s="60">
        <v>2</v>
      </c>
      <c r="G3" s="60">
        <v>1</v>
      </c>
      <c r="H3" s="60">
        <v>2</v>
      </c>
      <c r="I3" s="60">
        <v>4</v>
      </c>
      <c r="J3" s="61">
        <v>1</v>
      </c>
      <c r="K3" s="60">
        <v>1</v>
      </c>
      <c r="L3" s="60">
        <v>1</v>
      </c>
      <c r="M3" s="60">
        <v>1.5</v>
      </c>
      <c r="N3" s="60">
        <v>1</v>
      </c>
      <c r="O3" s="60">
        <v>1</v>
      </c>
      <c r="P3" s="60">
        <v>1</v>
      </c>
      <c r="Q3" s="60">
        <v>1</v>
      </c>
      <c r="R3" s="60">
        <v>2</v>
      </c>
      <c r="S3" s="60">
        <v>1</v>
      </c>
      <c r="T3" s="62">
        <v>1</v>
      </c>
      <c r="U3" s="60"/>
      <c r="V3" s="55">
        <f aca="true" t="shared" si="0" ref="V3:V21">SUM(C3:T3)</f>
        <v>27</v>
      </c>
      <c r="W3" s="56"/>
      <c r="X3" s="63" t="s">
        <v>67</v>
      </c>
      <c r="Y3" s="60">
        <v>1</v>
      </c>
      <c r="Z3" s="64"/>
      <c r="AA3" s="60">
        <v>2</v>
      </c>
      <c r="AB3" s="60">
        <v>3.5</v>
      </c>
      <c r="AC3" s="60">
        <v>3</v>
      </c>
      <c r="AD3" s="60">
        <v>2.5</v>
      </c>
      <c r="AE3" s="60">
        <v>3</v>
      </c>
      <c r="AF3" s="60">
        <v>1</v>
      </c>
      <c r="AG3" s="64"/>
      <c r="AH3" s="60">
        <v>0.5</v>
      </c>
      <c r="AI3" s="60">
        <v>2</v>
      </c>
      <c r="AJ3" s="60">
        <v>2.5</v>
      </c>
      <c r="AK3" s="64"/>
      <c r="AL3" s="60">
        <v>2.5</v>
      </c>
      <c r="AM3" s="60">
        <v>3.5</v>
      </c>
      <c r="AN3" s="64"/>
      <c r="AO3" s="60">
        <v>1</v>
      </c>
      <c r="AP3" s="60">
        <v>1</v>
      </c>
      <c r="AQ3" s="60">
        <v>2</v>
      </c>
      <c r="AR3" s="60">
        <v>2.5</v>
      </c>
      <c r="AS3" s="60">
        <v>2</v>
      </c>
      <c r="AT3" s="60">
        <v>2.5</v>
      </c>
      <c r="AU3" s="60">
        <v>2.5</v>
      </c>
      <c r="AV3" s="60">
        <v>2.5</v>
      </c>
      <c r="AW3" s="60">
        <v>1</v>
      </c>
      <c r="AX3" s="60">
        <v>1</v>
      </c>
      <c r="AY3" s="60">
        <v>1</v>
      </c>
      <c r="AZ3" s="60">
        <v>3</v>
      </c>
      <c r="BA3" s="60">
        <v>3.5</v>
      </c>
      <c r="BB3" s="65">
        <f aca="true" t="shared" si="1" ref="BB3:BB21">SUM(Y3:BA3)</f>
        <v>52.5</v>
      </c>
    </row>
    <row r="4" spans="1:54" ht="15.75">
      <c r="A4" s="58" t="s">
        <v>68</v>
      </c>
      <c r="B4" s="59" t="s">
        <v>69</v>
      </c>
      <c r="C4" s="60">
        <v>2</v>
      </c>
      <c r="D4" s="60">
        <v>2</v>
      </c>
      <c r="E4" s="60">
        <v>2</v>
      </c>
      <c r="F4" s="60">
        <v>2</v>
      </c>
      <c r="G4" s="60">
        <v>2</v>
      </c>
      <c r="H4" s="60">
        <v>2</v>
      </c>
      <c r="I4" s="60">
        <v>2</v>
      </c>
      <c r="J4" s="60">
        <v>2</v>
      </c>
      <c r="K4" s="60">
        <v>1.5</v>
      </c>
      <c r="L4" s="60">
        <v>2</v>
      </c>
      <c r="M4" s="64"/>
      <c r="N4" s="64"/>
      <c r="O4" s="60">
        <v>2</v>
      </c>
      <c r="P4" s="60">
        <v>2</v>
      </c>
      <c r="Q4" s="64"/>
      <c r="R4" s="64"/>
      <c r="S4" s="64"/>
      <c r="T4" s="66"/>
      <c r="U4" s="64"/>
      <c r="V4" s="55">
        <f t="shared" si="0"/>
        <v>23.5</v>
      </c>
      <c r="W4" s="56"/>
      <c r="X4" s="63" t="s">
        <v>70</v>
      </c>
      <c r="Y4" s="64"/>
      <c r="Z4" s="64"/>
      <c r="AA4" s="60">
        <v>2</v>
      </c>
      <c r="AB4" s="60">
        <v>2</v>
      </c>
      <c r="AC4" s="64"/>
      <c r="AD4" s="60">
        <v>2</v>
      </c>
      <c r="AE4" s="60">
        <v>1</v>
      </c>
      <c r="AF4" s="60">
        <v>2</v>
      </c>
      <c r="AG4" s="64"/>
      <c r="AH4" s="64"/>
      <c r="AI4" s="60">
        <v>1</v>
      </c>
      <c r="AJ4" s="60">
        <v>1.5</v>
      </c>
      <c r="AK4" s="64"/>
      <c r="AL4" s="60">
        <v>1.5</v>
      </c>
      <c r="AM4" s="60">
        <v>2</v>
      </c>
      <c r="AN4" s="64"/>
      <c r="AO4" s="64"/>
      <c r="AP4" s="60">
        <v>1</v>
      </c>
      <c r="AQ4" s="60">
        <v>2</v>
      </c>
      <c r="AR4" s="60">
        <v>2</v>
      </c>
      <c r="AS4" s="60">
        <v>1</v>
      </c>
      <c r="AT4" s="60">
        <v>1</v>
      </c>
      <c r="AU4" s="60">
        <v>2</v>
      </c>
      <c r="AV4" s="60">
        <v>1.5</v>
      </c>
      <c r="AW4" s="64"/>
      <c r="AX4" s="60">
        <v>1.5</v>
      </c>
      <c r="AY4" s="64"/>
      <c r="AZ4" s="60">
        <v>2</v>
      </c>
      <c r="BA4" s="60">
        <v>2</v>
      </c>
      <c r="BB4" s="65">
        <f>SUM(Y4:BA4)</f>
        <v>31</v>
      </c>
    </row>
    <row r="5" spans="1:54" ht="15.75">
      <c r="A5" s="58" t="s">
        <v>68</v>
      </c>
      <c r="B5" s="59" t="s">
        <v>71</v>
      </c>
      <c r="C5" s="60">
        <v>1.5</v>
      </c>
      <c r="D5" s="60">
        <v>2</v>
      </c>
      <c r="E5" s="60">
        <v>1</v>
      </c>
      <c r="F5" s="60">
        <v>2</v>
      </c>
      <c r="G5" s="64"/>
      <c r="H5" s="60">
        <v>2</v>
      </c>
      <c r="I5" s="64"/>
      <c r="J5" s="64"/>
      <c r="K5" s="60">
        <v>1</v>
      </c>
      <c r="L5" s="64"/>
      <c r="M5" s="64"/>
      <c r="N5" s="64"/>
      <c r="O5" s="64"/>
      <c r="P5" s="64"/>
      <c r="Q5" s="64"/>
      <c r="R5" s="64"/>
      <c r="S5" s="64"/>
      <c r="T5" s="66"/>
      <c r="U5" s="64"/>
      <c r="V5" s="55">
        <f t="shared" si="0"/>
        <v>9.5</v>
      </c>
      <c r="W5" s="56"/>
      <c r="X5" s="63"/>
      <c r="Y5" s="60">
        <v>1</v>
      </c>
      <c r="Z5" s="64"/>
      <c r="AA5" s="64"/>
      <c r="AB5" s="60">
        <v>1.5</v>
      </c>
      <c r="AC5" s="64"/>
      <c r="AD5" s="60">
        <v>1.5</v>
      </c>
      <c r="AE5" s="64"/>
      <c r="AF5" s="64"/>
      <c r="AG5" s="64"/>
      <c r="AH5" s="64"/>
      <c r="AI5" s="64"/>
      <c r="AJ5" s="64"/>
      <c r="AK5" s="64"/>
      <c r="AL5" s="64"/>
      <c r="AM5" s="60">
        <v>1.5</v>
      </c>
      <c r="AN5" s="64"/>
      <c r="AO5" s="64"/>
      <c r="AP5" s="64"/>
      <c r="AQ5" s="60">
        <v>2</v>
      </c>
      <c r="AR5" s="60">
        <v>1</v>
      </c>
      <c r="AS5" s="64"/>
      <c r="AT5" s="64"/>
      <c r="AU5" s="64"/>
      <c r="AV5" s="64"/>
      <c r="AW5" s="64"/>
      <c r="AX5" s="60">
        <v>1.5</v>
      </c>
      <c r="AY5" s="64"/>
      <c r="AZ5" s="60">
        <v>2</v>
      </c>
      <c r="BA5" s="60"/>
      <c r="BB5" s="65">
        <f>SUM(Y5:BA5)</f>
        <v>12</v>
      </c>
    </row>
    <row r="6" spans="1:54" ht="15.75">
      <c r="A6" s="58" t="s">
        <v>72</v>
      </c>
      <c r="B6" s="67" t="s">
        <v>73</v>
      </c>
      <c r="C6" s="60">
        <v>2</v>
      </c>
      <c r="D6" s="60">
        <v>2</v>
      </c>
      <c r="E6" s="60">
        <v>2</v>
      </c>
      <c r="F6" s="60">
        <v>2</v>
      </c>
      <c r="G6" s="60">
        <v>1.5</v>
      </c>
      <c r="H6" s="60">
        <v>1.5</v>
      </c>
      <c r="I6" s="64"/>
      <c r="J6" s="64"/>
      <c r="K6" s="60">
        <v>1</v>
      </c>
      <c r="L6" s="60">
        <v>1.5</v>
      </c>
      <c r="M6" s="64"/>
      <c r="N6" s="64"/>
      <c r="O6" s="64"/>
      <c r="P6" s="64"/>
      <c r="Q6" s="64"/>
      <c r="R6" s="64"/>
      <c r="S6" s="64"/>
      <c r="T6" s="66"/>
      <c r="U6" s="64"/>
      <c r="V6" s="55">
        <f t="shared" si="0"/>
        <v>13.5</v>
      </c>
      <c r="W6" s="56"/>
      <c r="X6" s="63" t="s">
        <v>74</v>
      </c>
      <c r="Y6" s="64"/>
      <c r="Z6" s="64"/>
      <c r="AA6" s="64"/>
      <c r="AB6" s="60">
        <v>1</v>
      </c>
      <c r="AC6" s="64"/>
      <c r="AD6" s="60">
        <v>1</v>
      </c>
      <c r="AE6" s="64"/>
      <c r="AF6" s="60">
        <v>1</v>
      </c>
      <c r="AG6" s="64"/>
      <c r="AH6" s="60">
        <v>0.5</v>
      </c>
      <c r="AI6" s="64"/>
      <c r="AJ6" s="64"/>
      <c r="AK6" s="64"/>
      <c r="AL6" s="64"/>
      <c r="AM6" s="64"/>
      <c r="AN6" s="64"/>
      <c r="AO6" s="64"/>
      <c r="AP6" s="64"/>
      <c r="AQ6" s="60">
        <v>2</v>
      </c>
      <c r="AR6" s="64"/>
      <c r="AS6" s="60">
        <v>0.5</v>
      </c>
      <c r="AT6" s="60">
        <v>1.5</v>
      </c>
      <c r="AU6" s="64"/>
      <c r="AV6" s="64"/>
      <c r="AW6" s="64"/>
      <c r="AX6" s="64"/>
      <c r="AY6" s="64"/>
      <c r="AZ6" s="64"/>
      <c r="BA6" s="64"/>
      <c r="BB6" s="65">
        <f t="shared" si="1"/>
        <v>7.5</v>
      </c>
    </row>
    <row r="7" spans="1:54" ht="15.75">
      <c r="A7" s="58" t="s">
        <v>75</v>
      </c>
      <c r="B7" s="59" t="s">
        <v>76</v>
      </c>
      <c r="C7" s="60">
        <v>2</v>
      </c>
      <c r="D7" s="60">
        <v>2</v>
      </c>
      <c r="E7" s="60">
        <v>1.5</v>
      </c>
      <c r="F7" s="60">
        <v>2</v>
      </c>
      <c r="G7" s="64"/>
      <c r="H7" s="60">
        <v>1.5</v>
      </c>
      <c r="I7" s="64"/>
      <c r="J7" s="60">
        <v>1</v>
      </c>
      <c r="K7" s="64"/>
      <c r="L7" s="64"/>
      <c r="M7" s="64"/>
      <c r="N7" s="64"/>
      <c r="O7" s="64"/>
      <c r="P7" s="64"/>
      <c r="Q7" s="64"/>
      <c r="R7" s="64"/>
      <c r="S7" s="64"/>
      <c r="T7" s="66"/>
      <c r="U7" s="64"/>
      <c r="V7" s="55">
        <f t="shared" si="0"/>
        <v>10</v>
      </c>
      <c r="W7" s="56"/>
      <c r="X7" s="63" t="s">
        <v>77</v>
      </c>
      <c r="Y7" s="64"/>
      <c r="Z7" s="64"/>
      <c r="AA7" s="60">
        <v>2</v>
      </c>
      <c r="AB7" s="60">
        <v>1.5</v>
      </c>
      <c r="AC7" s="64"/>
      <c r="AD7" s="60">
        <v>2</v>
      </c>
      <c r="AE7" s="60">
        <v>1</v>
      </c>
      <c r="AF7" s="60">
        <v>1.5</v>
      </c>
      <c r="AG7" s="64"/>
      <c r="AH7" s="64"/>
      <c r="AI7" s="60">
        <v>1</v>
      </c>
      <c r="AJ7" s="60">
        <v>1</v>
      </c>
      <c r="AK7" s="64"/>
      <c r="AL7" s="60">
        <v>1</v>
      </c>
      <c r="AM7" s="60">
        <v>2</v>
      </c>
      <c r="AN7" s="64"/>
      <c r="AO7" s="64"/>
      <c r="AP7" s="64"/>
      <c r="AQ7" s="60">
        <v>1.5</v>
      </c>
      <c r="AR7" s="60">
        <v>2</v>
      </c>
      <c r="AS7" s="60">
        <v>1.5</v>
      </c>
      <c r="AT7" s="60">
        <v>1</v>
      </c>
      <c r="AU7" s="60">
        <v>2</v>
      </c>
      <c r="AV7" s="60">
        <v>2</v>
      </c>
      <c r="AW7" s="64"/>
      <c r="AX7" s="64"/>
      <c r="AY7" s="64"/>
      <c r="AZ7" s="60">
        <v>2</v>
      </c>
      <c r="BA7" s="60">
        <v>2</v>
      </c>
      <c r="BB7" s="65">
        <f t="shared" si="1"/>
        <v>27</v>
      </c>
    </row>
    <row r="8" spans="1:54" ht="15.75">
      <c r="A8" s="58" t="s">
        <v>78</v>
      </c>
      <c r="B8" s="68" t="s">
        <v>79</v>
      </c>
      <c r="C8" s="60">
        <v>8</v>
      </c>
      <c r="D8" s="60">
        <v>7.5</v>
      </c>
      <c r="E8" s="60">
        <v>4.5</v>
      </c>
      <c r="F8" s="60">
        <v>8</v>
      </c>
      <c r="G8" s="60">
        <v>5.5</v>
      </c>
      <c r="H8" s="60">
        <v>5</v>
      </c>
      <c r="I8" s="60">
        <v>7</v>
      </c>
      <c r="J8" s="60">
        <v>1</v>
      </c>
      <c r="K8" s="60">
        <v>6</v>
      </c>
      <c r="L8" s="60">
        <v>2.5</v>
      </c>
      <c r="M8" s="60">
        <v>2.5</v>
      </c>
      <c r="N8" s="64"/>
      <c r="O8" s="60">
        <v>1</v>
      </c>
      <c r="P8" s="64"/>
      <c r="Q8" s="64"/>
      <c r="R8" s="64"/>
      <c r="S8" s="64"/>
      <c r="T8" s="66"/>
      <c r="U8" s="64"/>
      <c r="V8" s="55">
        <f t="shared" si="0"/>
        <v>58.5</v>
      </c>
      <c r="W8" s="56"/>
      <c r="X8" s="63" t="s">
        <v>80</v>
      </c>
      <c r="Y8" s="64"/>
      <c r="Z8" s="64"/>
      <c r="AA8" s="60">
        <v>1</v>
      </c>
      <c r="AB8" s="60">
        <v>5</v>
      </c>
      <c r="AC8" s="64"/>
      <c r="AD8" s="60">
        <v>5</v>
      </c>
      <c r="AE8" s="60">
        <v>4</v>
      </c>
      <c r="AF8" s="60">
        <v>1</v>
      </c>
      <c r="AG8" s="64"/>
      <c r="AH8" s="64"/>
      <c r="AI8" s="64"/>
      <c r="AJ8" s="64"/>
      <c r="AK8" s="64"/>
      <c r="AL8" s="60">
        <v>3</v>
      </c>
      <c r="AM8" s="60">
        <v>2</v>
      </c>
      <c r="AN8" s="64"/>
      <c r="AO8" s="64"/>
      <c r="AP8" s="64"/>
      <c r="AQ8" s="60">
        <v>6</v>
      </c>
      <c r="AR8" s="60">
        <v>2</v>
      </c>
      <c r="AS8" s="64"/>
      <c r="AT8" s="60">
        <v>1</v>
      </c>
      <c r="AU8" s="60">
        <v>1</v>
      </c>
      <c r="AV8" s="60">
        <v>2</v>
      </c>
      <c r="AW8" s="64"/>
      <c r="AX8" s="60">
        <v>2</v>
      </c>
      <c r="AY8" s="64"/>
      <c r="AZ8" s="60">
        <v>5.5</v>
      </c>
      <c r="BA8" s="60">
        <v>3</v>
      </c>
      <c r="BB8" s="65">
        <f>SUM(Y8:BA8)</f>
        <v>43.5</v>
      </c>
    </row>
    <row r="9" spans="1:54" ht="15.75">
      <c r="A9" s="58" t="s">
        <v>78</v>
      </c>
      <c r="B9" s="68" t="s">
        <v>81</v>
      </c>
      <c r="C9" s="60">
        <v>6</v>
      </c>
      <c r="D9" s="60">
        <v>6.5</v>
      </c>
      <c r="E9" s="60">
        <v>5</v>
      </c>
      <c r="F9" s="60">
        <v>7</v>
      </c>
      <c r="G9" s="60">
        <v>6</v>
      </c>
      <c r="H9" s="60">
        <v>7</v>
      </c>
      <c r="I9" s="60">
        <v>3</v>
      </c>
      <c r="J9" s="60">
        <v>2</v>
      </c>
      <c r="K9" s="60">
        <v>4.5</v>
      </c>
      <c r="L9" s="60">
        <v>3</v>
      </c>
      <c r="M9" s="60">
        <v>2</v>
      </c>
      <c r="N9" s="64"/>
      <c r="O9" s="60">
        <v>2</v>
      </c>
      <c r="P9" s="60">
        <v>2</v>
      </c>
      <c r="Q9" s="60"/>
      <c r="R9" s="60">
        <v>2</v>
      </c>
      <c r="S9" s="60"/>
      <c r="T9" s="62">
        <v>2</v>
      </c>
      <c r="U9" s="60"/>
      <c r="V9" s="55">
        <f t="shared" si="0"/>
        <v>60</v>
      </c>
      <c r="W9" s="56"/>
      <c r="X9" s="63"/>
      <c r="Y9" s="64"/>
      <c r="Z9" s="60">
        <v>2</v>
      </c>
      <c r="AA9" s="60">
        <v>4</v>
      </c>
      <c r="AB9" s="60">
        <v>5.5</v>
      </c>
      <c r="AC9" s="60">
        <v>3</v>
      </c>
      <c r="AD9" s="60">
        <v>4</v>
      </c>
      <c r="AE9" s="60">
        <v>1</v>
      </c>
      <c r="AF9" s="60">
        <v>4.5</v>
      </c>
      <c r="AG9" s="64"/>
      <c r="AH9" s="64"/>
      <c r="AI9" s="60">
        <v>1</v>
      </c>
      <c r="AJ9" s="60">
        <v>4</v>
      </c>
      <c r="AK9" s="64"/>
      <c r="AL9" s="60">
        <v>4</v>
      </c>
      <c r="AM9" s="60">
        <v>5</v>
      </c>
      <c r="AN9" s="64"/>
      <c r="AO9" s="64"/>
      <c r="AP9" s="60">
        <v>3</v>
      </c>
      <c r="AQ9" s="60">
        <v>4</v>
      </c>
      <c r="AR9" s="60">
        <v>6</v>
      </c>
      <c r="AS9" s="64"/>
      <c r="AT9" s="60">
        <v>5.5</v>
      </c>
      <c r="AU9" s="60">
        <v>1</v>
      </c>
      <c r="AV9" s="60">
        <v>5</v>
      </c>
      <c r="AW9" s="64"/>
      <c r="AX9" s="60">
        <v>4</v>
      </c>
      <c r="AY9" s="60">
        <v>2</v>
      </c>
      <c r="AZ9" s="60">
        <v>5</v>
      </c>
      <c r="BA9" s="60">
        <v>3</v>
      </c>
      <c r="BB9" s="65">
        <f>SUM(Y9:BA9)</f>
        <v>76.5</v>
      </c>
    </row>
    <row r="10" spans="1:54" ht="15.75">
      <c r="A10" s="58" t="s">
        <v>82</v>
      </c>
      <c r="B10" s="68" t="s">
        <v>83</v>
      </c>
      <c r="C10" s="60">
        <v>2</v>
      </c>
      <c r="D10" s="60">
        <v>2</v>
      </c>
      <c r="E10" s="60">
        <v>2</v>
      </c>
      <c r="F10" s="60">
        <v>2</v>
      </c>
      <c r="G10" s="60">
        <v>2</v>
      </c>
      <c r="H10" s="60">
        <v>2</v>
      </c>
      <c r="I10" s="60">
        <v>1</v>
      </c>
      <c r="J10" s="60">
        <v>1</v>
      </c>
      <c r="K10" s="60">
        <v>2</v>
      </c>
      <c r="L10" s="60">
        <v>1</v>
      </c>
      <c r="M10" s="64"/>
      <c r="N10" s="60">
        <v>1</v>
      </c>
      <c r="O10" s="64"/>
      <c r="P10" s="64"/>
      <c r="Q10" s="64"/>
      <c r="R10" s="64"/>
      <c r="S10" s="64"/>
      <c r="T10" s="66"/>
      <c r="U10" s="64"/>
      <c r="V10" s="55">
        <f t="shared" si="0"/>
        <v>18</v>
      </c>
      <c r="W10" s="56"/>
      <c r="X10" s="63" t="s">
        <v>84</v>
      </c>
      <c r="Y10" s="64"/>
      <c r="Z10" s="64"/>
      <c r="AA10" s="64"/>
      <c r="AB10" s="64"/>
      <c r="AC10" s="60">
        <v>2</v>
      </c>
      <c r="AD10" s="64"/>
      <c r="AE10" s="64"/>
      <c r="AF10" s="64"/>
      <c r="AG10" s="64"/>
      <c r="AH10" s="64"/>
      <c r="AI10" s="60">
        <v>1</v>
      </c>
      <c r="AJ10" s="60">
        <v>1</v>
      </c>
      <c r="AK10" s="64"/>
      <c r="AL10" s="60">
        <v>1</v>
      </c>
      <c r="AM10" s="64"/>
      <c r="AN10" s="64"/>
      <c r="AO10" s="64"/>
      <c r="AP10" s="64"/>
      <c r="AQ10" s="64"/>
      <c r="AR10" s="64"/>
      <c r="AS10" s="64"/>
      <c r="AT10" s="60">
        <v>1</v>
      </c>
      <c r="AU10" s="64"/>
      <c r="AV10" s="64"/>
      <c r="AW10" s="64"/>
      <c r="AX10" s="64"/>
      <c r="AY10" s="64"/>
      <c r="AZ10" s="60">
        <v>1</v>
      </c>
      <c r="BA10" s="60">
        <v>1</v>
      </c>
      <c r="BB10" s="65">
        <f t="shared" si="1"/>
        <v>8</v>
      </c>
    </row>
    <row r="11" spans="1:54" ht="15.75">
      <c r="A11" s="58" t="s">
        <v>85</v>
      </c>
      <c r="B11" s="464" t="s">
        <v>86</v>
      </c>
      <c r="C11" s="60">
        <v>2</v>
      </c>
      <c r="D11" s="60">
        <v>2</v>
      </c>
      <c r="E11" s="60">
        <v>2</v>
      </c>
      <c r="F11" s="60">
        <v>2</v>
      </c>
      <c r="G11" s="60">
        <v>1</v>
      </c>
      <c r="H11" s="60">
        <v>2</v>
      </c>
      <c r="I11" s="64"/>
      <c r="J11" s="60">
        <v>1</v>
      </c>
      <c r="K11" s="64"/>
      <c r="L11" s="64"/>
      <c r="M11" s="60">
        <v>2</v>
      </c>
      <c r="N11" s="64"/>
      <c r="O11" s="64"/>
      <c r="P11" s="64"/>
      <c r="Q11" s="64"/>
      <c r="R11" s="64"/>
      <c r="S11" s="64"/>
      <c r="T11" s="66"/>
      <c r="U11" s="64"/>
      <c r="V11" s="55">
        <f t="shared" si="0"/>
        <v>14</v>
      </c>
      <c r="W11" s="56"/>
      <c r="X11" s="63" t="s">
        <v>87</v>
      </c>
      <c r="Y11" s="64"/>
      <c r="Z11" s="64"/>
      <c r="AA11" s="60">
        <v>1</v>
      </c>
      <c r="AB11" s="60">
        <v>1</v>
      </c>
      <c r="AC11" s="60">
        <v>1</v>
      </c>
      <c r="AD11" s="60">
        <v>1</v>
      </c>
      <c r="AE11" s="60">
        <v>1</v>
      </c>
      <c r="AF11" s="60">
        <v>1</v>
      </c>
      <c r="AG11" s="64"/>
      <c r="AH11" s="60">
        <v>1</v>
      </c>
      <c r="AI11" s="60">
        <v>0.5</v>
      </c>
      <c r="AJ11" s="60">
        <v>1</v>
      </c>
      <c r="AK11" s="64"/>
      <c r="AL11" s="64"/>
      <c r="AM11" s="60">
        <v>1</v>
      </c>
      <c r="AN11" s="64"/>
      <c r="AO11" s="64"/>
      <c r="AP11" s="60">
        <v>1</v>
      </c>
      <c r="AQ11" s="60">
        <v>2</v>
      </c>
      <c r="AR11" s="60">
        <v>1</v>
      </c>
      <c r="AS11" s="60">
        <v>2</v>
      </c>
      <c r="AT11" s="60">
        <v>2</v>
      </c>
      <c r="AU11" s="64"/>
      <c r="AV11" s="60">
        <v>1</v>
      </c>
      <c r="AW11" s="64"/>
      <c r="AX11" s="60">
        <v>1</v>
      </c>
      <c r="AY11" s="64"/>
      <c r="AZ11" s="60">
        <v>1</v>
      </c>
      <c r="BA11" s="64"/>
      <c r="BB11" s="65">
        <f t="shared" si="1"/>
        <v>20.5</v>
      </c>
    </row>
    <row r="12" spans="1:54" ht="15.75">
      <c r="A12" s="58" t="s">
        <v>88</v>
      </c>
      <c r="B12" s="465"/>
      <c r="C12" s="60">
        <v>1</v>
      </c>
      <c r="D12" s="60">
        <v>2</v>
      </c>
      <c r="E12" s="60">
        <v>2</v>
      </c>
      <c r="F12" s="60">
        <v>2</v>
      </c>
      <c r="G12" s="60">
        <v>1</v>
      </c>
      <c r="H12" s="60">
        <v>2</v>
      </c>
      <c r="I12" s="60">
        <v>1</v>
      </c>
      <c r="J12" s="64"/>
      <c r="K12" s="60">
        <v>2</v>
      </c>
      <c r="L12" s="64"/>
      <c r="M12" s="60">
        <v>1</v>
      </c>
      <c r="N12" s="64"/>
      <c r="O12" s="64"/>
      <c r="P12" s="60">
        <v>1</v>
      </c>
      <c r="Q12" s="64"/>
      <c r="R12" s="64"/>
      <c r="S12" s="64"/>
      <c r="T12" s="66"/>
      <c r="U12" s="64"/>
      <c r="V12" s="55">
        <f t="shared" si="0"/>
        <v>15</v>
      </c>
      <c r="W12" s="56"/>
      <c r="X12" s="63" t="s">
        <v>89</v>
      </c>
      <c r="Y12" s="64"/>
      <c r="Z12" s="64"/>
      <c r="AA12" s="60">
        <v>1</v>
      </c>
      <c r="AB12" s="60">
        <v>1</v>
      </c>
      <c r="AC12" s="60">
        <v>1</v>
      </c>
      <c r="AD12" s="60">
        <v>2</v>
      </c>
      <c r="AE12" s="64"/>
      <c r="AF12" s="64"/>
      <c r="AG12" s="64"/>
      <c r="AH12" s="64"/>
      <c r="AI12" s="60">
        <v>0.5</v>
      </c>
      <c r="AJ12" s="60">
        <v>2</v>
      </c>
      <c r="AK12" s="64"/>
      <c r="AL12" s="60">
        <v>2</v>
      </c>
      <c r="AM12" s="60">
        <v>1</v>
      </c>
      <c r="AN12" s="64"/>
      <c r="AO12" s="64"/>
      <c r="AP12" s="60">
        <v>1</v>
      </c>
      <c r="AQ12" s="60">
        <v>1</v>
      </c>
      <c r="AR12" s="64"/>
      <c r="AS12" s="60">
        <v>1</v>
      </c>
      <c r="AT12" s="64"/>
      <c r="AU12" s="64"/>
      <c r="AV12" s="64"/>
      <c r="AW12" s="64"/>
      <c r="AX12" s="64"/>
      <c r="AY12" s="64"/>
      <c r="AZ12" s="60">
        <v>1</v>
      </c>
      <c r="BA12" s="64"/>
      <c r="BB12" s="65">
        <f t="shared" si="1"/>
        <v>14.5</v>
      </c>
    </row>
    <row r="13" spans="1:54" ht="15.75">
      <c r="A13" s="58" t="s">
        <v>90</v>
      </c>
      <c r="B13" s="465"/>
      <c r="C13" s="60">
        <v>1</v>
      </c>
      <c r="D13" s="60">
        <v>1</v>
      </c>
      <c r="E13" s="60">
        <v>1</v>
      </c>
      <c r="F13" s="60">
        <v>1</v>
      </c>
      <c r="G13" s="60">
        <v>1</v>
      </c>
      <c r="H13" s="60">
        <v>1</v>
      </c>
      <c r="I13" s="60">
        <v>1</v>
      </c>
      <c r="J13" s="64"/>
      <c r="K13" s="60">
        <v>1</v>
      </c>
      <c r="L13" s="60">
        <v>1</v>
      </c>
      <c r="M13" s="60">
        <v>1</v>
      </c>
      <c r="N13" s="60">
        <v>1</v>
      </c>
      <c r="O13" s="64"/>
      <c r="P13" s="60">
        <v>1</v>
      </c>
      <c r="Q13" s="64"/>
      <c r="R13" s="64"/>
      <c r="S13" s="60">
        <v>1</v>
      </c>
      <c r="T13" s="66"/>
      <c r="U13" s="64"/>
      <c r="V13" s="55">
        <f t="shared" si="0"/>
        <v>13</v>
      </c>
      <c r="W13" s="56"/>
      <c r="X13" s="63" t="s">
        <v>91</v>
      </c>
      <c r="Y13" s="64"/>
      <c r="Z13" s="64"/>
      <c r="AA13" s="60">
        <v>1</v>
      </c>
      <c r="AB13" s="60">
        <v>1</v>
      </c>
      <c r="AC13" s="60">
        <v>1</v>
      </c>
      <c r="AD13" s="60"/>
      <c r="AE13" s="64"/>
      <c r="AF13" s="64"/>
      <c r="AG13" s="64"/>
      <c r="AH13" s="64"/>
      <c r="AI13" s="64"/>
      <c r="AJ13" s="60">
        <v>1</v>
      </c>
      <c r="AK13" s="64"/>
      <c r="AL13" s="60">
        <v>1</v>
      </c>
      <c r="AM13" s="60">
        <v>1</v>
      </c>
      <c r="AN13" s="64"/>
      <c r="AO13" s="64"/>
      <c r="AP13" s="64"/>
      <c r="AQ13" s="60">
        <v>1</v>
      </c>
      <c r="AR13" s="60">
        <v>1</v>
      </c>
      <c r="AS13" s="64"/>
      <c r="AT13" s="64"/>
      <c r="AU13" s="64"/>
      <c r="AV13" s="60">
        <v>1</v>
      </c>
      <c r="AW13" s="64"/>
      <c r="AX13" s="64"/>
      <c r="AY13" s="64"/>
      <c r="AZ13" s="64"/>
      <c r="BA13" s="64"/>
      <c r="BB13" s="65">
        <f t="shared" si="1"/>
        <v>9</v>
      </c>
    </row>
    <row r="14" spans="1:54" ht="15.75">
      <c r="A14" s="58" t="s">
        <v>92</v>
      </c>
      <c r="B14" s="465"/>
      <c r="C14" s="60">
        <v>1</v>
      </c>
      <c r="D14" s="60">
        <v>1</v>
      </c>
      <c r="E14" s="60">
        <v>1</v>
      </c>
      <c r="F14" s="64"/>
      <c r="G14" s="60">
        <v>1</v>
      </c>
      <c r="H14" s="60">
        <v>1</v>
      </c>
      <c r="I14" s="64"/>
      <c r="J14" s="64"/>
      <c r="K14" s="64"/>
      <c r="L14" s="64"/>
      <c r="M14" s="60">
        <v>1</v>
      </c>
      <c r="N14" s="64"/>
      <c r="O14" s="60">
        <v>1</v>
      </c>
      <c r="P14" s="60"/>
      <c r="Q14" s="64"/>
      <c r="R14" s="64"/>
      <c r="S14" s="60">
        <v>1</v>
      </c>
      <c r="T14" s="66"/>
      <c r="U14" s="64"/>
      <c r="V14" s="55">
        <f t="shared" si="0"/>
        <v>8</v>
      </c>
      <c r="W14" s="56"/>
      <c r="X14" s="63" t="s">
        <v>93</v>
      </c>
      <c r="Y14" s="64"/>
      <c r="Z14" s="64"/>
      <c r="AA14" s="64"/>
      <c r="AB14" s="60">
        <v>1</v>
      </c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0">
        <v>1</v>
      </c>
      <c r="AN14" s="64"/>
      <c r="AO14" s="64"/>
      <c r="AP14" s="60">
        <v>1</v>
      </c>
      <c r="AQ14" s="60">
        <v>1</v>
      </c>
      <c r="AR14" s="60">
        <v>1</v>
      </c>
      <c r="AS14" s="64"/>
      <c r="AT14" s="64"/>
      <c r="AU14" s="64"/>
      <c r="AV14" s="64"/>
      <c r="AW14" s="64"/>
      <c r="AX14" s="64"/>
      <c r="AY14" s="60">
        <v>1</v>
      </c>
      <c r="AZ14" s="64"/>
      <c r="BA14" s="64"/>
      <c r="BB14" s="65">
        <f t="shared" si="1"/>
        <v>6</v>
      </c>
    </row>
    <row r="15" spans="1:54" ht="15.75">
      <c r="A15" s="58" t="s">
        <v>94</v>
      </c>
      <c r="B15" s="465"/>
      <c r="C15" s="60">
        <v>2</v>
      </c>
      <c r="D15" s="60">
        <v>2</v>
      </c>
      <c r="E15" s="60">
        <v>1</v>
      </c>
      <c r="F15" s="60">
        <v>1</v>
      </c>
      <c r="G15" s="60">
        <v>1</v>
      </c>
      <c r="H15" s="60">
        <v>1</v>
      </c>
      <c r="I15" s="60">
        <v>2</v>
      </c>
      <c r="J15" s="64"/>
      <c r="K15" s="60">
        <v>2</v>
      </c>
      <c r="L15" s="64"/>
      <c r="M15" s="64"/>
      <c r="N15" s="60">
        <v>2</v>
      </c>
      <c r="O15" s="64"/>
      <c r="P15" s="64"/>
      <c r="Q15" s="64"/>
      <c r="R15" s="64"/>
      <c r="S15" s="60">
        <v>2</v>
      </c>
      <c r="T15" s="66"/>
      <c r="U15" s="64"/>
      <c r="V15" s="55">
        <f t="shared" si="0"/>
        <v>16</v>
      </c>
      <c r="W15" s="56"/>
      <c r="X15" s="63" t="s">
        <v>95</v>
      </c>
      <c r="Y15" s="64"/>
      <c r="Z15" s="64"/>
      <c r="AA15" s="64"/>
      <c r="AB15" s="64"/>
      <c r="AC15" s="60">
        <v>2</v>
      </c>
      <c r="AD15" s="64"/>
      <c r="AE15" s="64"/>
      <c r="AF15" s="64"/>
      <c r="AG15" s="64"/>
      <c r="AH15" s="64"/>
      <c r="AI15" s="60">
        <v>1</v>
      </c>
      <c r="AJ15" s="64"/>
      <c r="AK15" s="64"/>
      <c r="AL15" s="64"/>
      <c r="AM15" s="60">
        <v>1</v>
      </c>
      <c r="AN15" s="64"/>
      <c r="AO15" s="60">
        <v>1</v>
      </c>
      <c r="AP15" s="64"/>
      <c r="AQ15" s="60">
        <v>1</v>
      </c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5">
        <f t="shared" si="1"/>
        <v>6</v>
      </c>
    </row>
    <row r="16" spans="1:54" ht="15.75">
      <c r="A16" s="58" t="s">
        <v>96</v>
      </c>
      <c r="B16" s="465"/>
      <c r="C16" s="60">
        <v>1</v>
      </c>
      <c r="D16" s="60">
        <v>1</v>
      </c>
      <c r="E16" s="60">
        <v>1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6"/>
      <c r="U16" s="64"/>
      <c r="V16" s="55">
        <f t="shared" si="0"/>
        <v>3</v>
      </c>
      <c r="W16" s="56"/>
      <c r="X16" s="63" t="s">
        <v>97</v>
      </c>
      <c r="Y16" s="60">
        <v>1</v>
      </c>
      <c r="Z16" s="64"/>
      <c r="AA16" s="64"/>
      <c r="AB16" s="60">
        <v>1</v>
      </c>
      <c r="AC16" s="60">
        <v>1</v>
      </c>
      <c r="AD16" s="60">
        <v>1</v>
      </c>
      <c r="AE16" s="60">
        <v>1</v>
      </c>
      <c r="AF16" s="64"/>
      <c r="AG16" s="64"/>
      <c r="AH16" s="60">
        <v>1</v>
      </c>
      <c r="AI16" s="64"/>
      <c r="AJ16" s="60">
        <v>1</v>
      </c>
      <c r="AK16" s="64"/>
      <c r="AL16" s="60">
        <v>1</v>
      </c>
      <c r="AM16" s="60">
        <v>1</v>
      </c>
      <c r="AN16" s="64"/>
      <c r="AO16" s="64"/>
      <c r="AP16" s="60">
        <v>1</v>
      </c>
      <c r="AQ16" s="60">
        <v>1</v>
      </c>
      <c r="AR16" s="60">
        <v>1</v>
      </c>
      <c r="AS16" s="60">
        <v>1</v>
      </c>
      <c r="AT16" s="60">
        <v>1</v>
      </c>
      <c r="AU16" s="60">
        <v>1</v>
      </c>
      <c r="AV16" s="64"/>
      <c r="AW16" s="64"/>
      <c r="AX16" s="60">
        <v>1</v>
      </c>
      <c r="AY16" s="64"/>
      <c r="AZ16" s="60">
        <v>1</v>
      </c>
      <c r="BA16" s="64"/>
      <c r="BB16" s="65">
        <f t="shared" si="1"/>
        <v>17</v>
      </c>
    </row>
    <row r="17" spans="1:54" ht="15.75">
      <c r="A17" s="58" t="s">
        <v>98</v>
      </c>
      <c r="B17" s="465"/>
      <c r="C17" s="60">
        <v>2</v>
      </c>
      <c r="D17" s="60">
        <v>2</v>
      </c>
      <c r="E17" s="60">
        <v>2</v>
      </c>
      <c r="F17" s="60">
        <v>2</v>
      </c>
      <c r="G17" s="60">
        <v>1</v>
      </c>
      <c r="H17" s="60">
        <v>1</v>
      </c>
      <c r="I17" s="60">
        <v>2</v>
      </c>
      <c r="J17" s="64"/>
      <c r="K17" s="60">
        <v>2</v>
      </c>
      <c r="L17" s="60">
        <v>2</v>
      </c>
      <c r="M17" s="64"/>
      <c r="N17" s="60">
        <v>2</v>
      </c>
      <c r="O17" s="64"/>
      <c r="P17" s="64"/>
      <c r="Q17" s="64"/>
      <c r="R17" s="64"/>
      <c r="S17" s="60">
        <v>2</v>
      </c>
      <c r="T17" s="66"/>
      <c r="U17" s="64"/>
      <c r="V17" s="55">
        <f t="shared" si="0"/>
        <v>20</v>
      </c>
      <c r="W17" s="56"/>
      <c r="X17" s="63" t="s">
        <v>99</v>
      </c>
      <c r="Y17" s="60">
        <v>1</v>
      </c>
      <c r="Z17" s="64"/>
      <c r="AA17" s="60">
        <v>1</v>
      </c>
      <c r="AB17" s="60">
        <v>2</v>
      </c>
      <c r="AC17" s="60">
        <v>2</v>
      </c>
      <c r="AD17" s="60">
        <v>1</v>
      </c>
      <c r="AE17" s="64"/>
      <c r="AF17" s="64"/>
      <c r="AG17" s="64"/>
      <c r="AH17" s="60">
        <v>2</v>
      </c>
      <c r="AI17" s="60">
        <v>1</v>
      </c>
      <c r="AJ17" s="64"/>
      <c r="AK17" s="64"/>
      <c r="AL17" s="64"/>
      <c r="AM17" s="60">
        <v>1</v>
      </c>
      <c r="AN17" s="64"/>
      <c r="AO17" s="60">
        <v>1</v>
      </c>
      <c r="AP17" s="60">
        <v>1</v>
      </c>
      <c r="AQ17" s="60">
        <v>2</v>
      </c>
      <c r="AR17" s="60">
        <v>1</v>
      </c>
      <c r="AS17" s="60">
        <v>1</v>
      </c>
      <c r="AT17" s="60">
        <v>2</v>
      </c>
      <c r="AU17" s="64"/>
      <c r="AV17" s="60">
        <v>2</v>
      </c>
      <c r="AW17" s="64"/>
      <c r="AX17" s="64"/>
      <c r="AY17" s="64"/>
      <c r="AZ17" s="60">
        <v>2</v>
      </c>
      <c r="BA17" s="64"/>
      <c r="BB17" s="65">
        <f t="shared" si="1"/>
        <v>23</v>
      </c>
    </row>
    <row r="18" spans="1:54" ht="15.75">
      <c r="A18" s="58" t="s">
        <v>100</v>
      </c>
      <c r="B18" s="465"/>
      <c r="C18" s="60">
        <v>2</v>
      </c>
      <c r="D18" s="60">
        <v>2</v>
      </c>
      <c r="E18" s="60">
        <v>1</v>
      </c>
      <c r="F18" s="60">
        <v>1</v>
      </c>
      <c r="G18" s="60">
        <v>1</v>
      </c>
      <c r="H18" s="60">
        <v>1</v>
      </c>
      <c r="I18" s="64"/>
      <c r="J18" s="64"/>
      <c r="K18" s="60">
        <v>1</v>
      </c>
      <c r="L18" s="60">
        <v>1</v>
      </c>
      <c r="M18" s="64"/>
      <c r="N18" s="60">
        <v>1</v>
      </c>
      <c r="O18" s="64"/>
      <c r="P18" s="64"/>
      <c r="Q18" s="64"/>
      <c r="R18" s="64"/>
      <c r="S18" s="60">
        <v>1</v>
      </c>
      <c r="T18" s="66"/>
      <c r="U18" s="64"/>
      <c r="V18" s="55">
        <f t="shared" si="0"/>
        <v>12</v>
      </c>
      <c r="W18" s="56"/>
      <c r="X18" s="63" t="s">
        <v>101</v>
      </c>
      <c r="Y18" s="64"/>
      <c r="Z18" s="64"/>
      <c r="AA18" s="64"/>
      <c r="AB18" s="60">
        <v>1</v>
      </c>
      <c r="AC18" s="60">
        <v>2</v>
      </c>
      <c r="AD18" s="64"/>
      <c r="AE18" s="60">
        <v>1</v>
      </c>
      <c r="AF18" s="60">
        <v>1</v>
      </c>
      <c r="AG18" s="64"/>
      <c r="AH18" s="60">
        <v>1</v>
      </c>
      <c r="AI18" s="64"/>
      <c r="AJ18" s="64"/>
      <c r="AK18" s="64"/>
      <c r="AL18" s="64"/>
      <c r="AM18" s="60">
        <v>1</v>
      </c>
      <c r="AN18" s="64"/>
      <c r="AO18" s="64"/>
      <c r="AP18" s="60">
        <v>1</v>
      </c>
      <c r="AQ18" s="60">
        <v>2</v>
      </c>
      <c r="AR18" s="60">
        <v>1</v>
      </c>
      <c r="AS18" s="64"/>
      <c r="AT18" s="64"/>
      <c r="AU18" s="64"/>
      <c r="AV18" s="60">
        <v>2</v>
      </c>
      <c r="AW18" s="64"/>
      <c r="AX18" s="64"/>
      <c r="AY18" s="60">
        <v>1</v>
      </c>
      <c r="AZ18" s="60">
        <v>2</v>
      </c>
      <c r="BA18" s="64"/>
      <c r="BB18" s="65">
        <f t="shared" si="1"/>
        <v>16</v>
      </c>
    </row>
    <row r="19" spans="1:54" ht="15.75">
      <c r="A19" s="58" t="s">
        <v>102</v>
      </c>
      <c r="B19" s="465"/>
      <c r="C19" s="60">
        <v>2</v>
      </c>
      <c r="D19" s="60">
        <v>2</v>
      </c>
      <c r="E19" s="60">
        <v>1</v>
      </c>
      <c r="F19" s="60">
        <v>2</v>
      </c>
      <c r="G19" s="60">
        <v>2</v>
      </c>
      <c r="H19" s="60">
        <v>2</v>
      </c>
      <c r="I19" s="64"/>
      <c r="J19" s="60">
        <v>1</v>
      </c>
      <c r="K19" s="60">
        <v>1</v>
      </c>
      <c r="L19" s="60">
        <v>1</v>
      </c>
      <c r="M19" s="64"/>
      <c r="N19" s="60">
        <v>1</v>
      </c>
      <c r="O19" s="60">
        <v>1</v>
      </c>
      <c r="P19" s="60">
        <v>1</v>
      </c>
      <c r="Q19" s="64"/>
      <c r="R19" s="64"/>
      <c r="S19" s="64"/>
      <c r="T19" s="66"/>
      <c r="U19" s="64"/>
      <c r="V19" s="55">
        <f t="shared" si="0"/>
        <v>17</v>
      </c>
      <c r="W19" s="56"/>
      <c r="X19" s="63" t="s">
        <v>103</v>
      </c>
      <c r="Y19" s="60">
        <v>1</v>
      </c>
      <c r="Z19" s="60">
        <v>1</v>
      </c>
      <c r="AA19" s="60">
        <v>2</v>
      </c>
      <c r="AB19" s="60">
        <v>2</v>
      </c>
      <c r="AC19" s="60">
        <v>2</v>
      </c>
      <c r="AD19" s="60">
        <v>2</v>
      </c>
      <c r="AE19" s="60">
        <v>2</v>
      </c>
      <c r="AF19" s="60">
        <v>1</v>
      </c>
      <c r="AG19" s="64"/>
      <c r="AH19" s="60">
        <v>1</v>
      </c>
      <c r="AI19" s="60">
        <v>1</v>
      </c>
      <c r="AJ19" s="60">
        <v>2</v>
      </c>
      <c r="AK19" s="64"/>
      <c r="AL19" s="60">
        <v>1</v>
      </c>
      <c r="AM19" s="60">
        <v>1</v>
      </c>
      <c r="AN19" s="64"/>
      <c r="AO19" s="60">
        <v>1</v>
      </c>
      <c r="AP19" s="60">
        <v>1</v>
      </c>
      <c r="AQ19" s="60">
        <v>2</v>
      </c>
      <c r="AR19" s="60">
        <v>2</v>
      </c>
      <c r="AS19" s="60">
        <v>2</v>
      </c>
      <c r="AT19" s="60">
        <v>1</v>
      </c>
      <c r="AU19" s="64"/>
      <c r="AV19" s="60">
        <v>2</v>
      </c>
      <c r="AW19" s="64"/>
      <c r="AX19" s="60">
        <v>2</v>
      </c>
      <c r="AY19" s="60">
        <v>1</v>
      </c>
      <c r="AZ19" s="60">
        <v>2</v>
      </c>
      <c r="BA19" s="60">
        <v>1</v>
      </c>
      <c r="BB19" s="65">
        <f t="shared" si="1"/>
        <v>36</v>
      </c>
    </row>
    <row r="20" spans="1:54" ht="15.75">
      <c r="A20" s="58" t="s">
        <v>104</v>
      </c>
      <c r="B20" s="465"/>
      <c r="C20" s="60">
        <v>3</v>
      </c>
      <c r="D20" s="60">
        <v>3</v>
      </c>
      <c r="E20" s="60">
        <v>3</v>
      </c>
      <c r="F20" s="60">
        <v>2</v>
      </c>
      <c r="G20" s="60">
        <v>2</v>
      </c>
      <c r="H20" s="60">
        <v>3</v>
      </c>
      <c r="I20" s="64"/>
      <c r="J20" s="64"/>
      <c r="K20" s="60">
        <v>3</v>
      </c>
      <c r="L20" s="64"/>
      <c r="M20" s="60">
        <v>1</v>
      </c>
      <c r="N20" s="60">
        <v>1</v>
      </c>
      <c r="O20" s="64"/>
      <c r="P20" s="60">
        <v>1</v>
      </c>
      <c r="Q20" s="64"/>
      <c r="R20" s="64"/>
      <c r="S20" s="60">
        <v>1</v>
      </c>
      <c r="T20" s="66"/>
      <c r="U20" s="64"/>
      <c r="V20" s="55">
        <f t="shared" si="0"/>
        <v>23</v>
      </c>
      <c r="W20" s="56"/>
      <c r="X20" s="63" t="s">
        <v>105</v>
      </c>
      <c r="Y20" s="64"/>
      <c r="Z20" s="64"/>
      <c r="AA20" s="60">
        <v>2</v>
      </c>
      <c r="AB20" s="60">
        <v>3</v>
      </c>
      <c r="AC20" s="60">
        <v>2</v>
      </c>
      <c r="AD20" s="64"/>
      <c r="AE20" s="64"/>
      <c r="AF20" s="64"/>
      <c r="AG20" s="64"/>
      <c r="AH20" s="64"/>
      <c r="AI20" s="64"/>
      <c r="AJ20" s="64"/>
      <c r="AK20" s="64"/>
      <c r="AL20" s="60">
        <v>2</v>
      </c>
      <c r="AM20" s="60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5">
        <f t="shared" si="1"/>
        <v>9</v>
      </c>
    </row>
    <row r="21" spans="1:54" ht="15.75">
      <c r="A21" s="58" t="s">
        <v>106</v>
      </c>
      <c r="B21" s="466"/>
      <c r="C21" s="60">
        <v>1</v>
      </c>
      <c r="D21" s="60">
        <v>1</v>
      </c>
      <c r="E21" s="60">
        <v>1</v>
      </c>
      <c r="F21" s="60">
        <v>1</v>
      </c>
      <c r="G21" s="60">
        <v>2</v>
      </c>
      <c r="H21" s="60">
        <v>1</v>
      </c>
      <c r="I21" s="64"/>
      <c r="J21" s="64"/>
      <c r="K21" s="60">
        <v>1</v>
      </c>
      <c r="L21" s="60">
        <v>1</v>
      </c>
      <c r="M21" s="64"/>
      <c r="N21" s="60">
        <v>1</v>
      </c>
      <c r="O21" s="64"/>
      <c r="P21" s="64"/>
      <c r="Q21" s="64"/>
      <c r="R21" s="64"/>
      <c r="S21" s="60">
        <v>1</v>
      </c>
      <c r="T21" s="66"/>
      <c r="U21" s="64"/>
      <c r="V21" s="55">
        <f t="shared" si="0"/>
        <v>11</v>
      </c>
      <c r="W21" s="56"/>
      <c r="X21" s="63" t="s">
        <v>107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0">
        <v>1</v>
      </c>
      <c r="AK21" s="64"/>
      <c r="AL21" s="60">
        <v>1</v>
      </c>
      <c r="AM21" s="60">
        <v>1</v>
      </c>
      <c r="AN21" s="64"/>
      <c r="AO21" s="64"/>
      <c r="AP21" s="64"/>
      <c r="AQ21" s="60">
        <v>1</v>
      </c>
      <c r="AR21" s="64"/>
      <c r="AS21" s="64"/>
      <c r="AT21" s="64"/>
      <c r="AU21" s="64"/>
      <c r="AV21" s="60">
        <v>2</v>
      </c>
      <c r="AW21" s="64"/>
      <c r="AX21" s="64"/>
      <c r="AY21" s="64"/>
      <c r="AZ21" s="60">
        <v>2</v>
      </c>
      <c r="BA21" s="64"/>
      <c r="BB21" s="65">
        <f t="shared" si="1"/>
        <v>8</v>
      </c>
    </row>
    <row r="22" spans="1:54" ht="15.75">
      <c r="A22" s="69"/>
      <c r="B22" s="70"/>
      <c r="C22" s="65">
        <f aca="true" t="shared" si="2" ref="C22:N22">SUM(C3:C21)</f>
        <v>44</v>
      </c>
      <c r="D22" s="65">
        <f t="shared" si="2"/>
        <v>44</v>
      </c>
      <c r="E22" s="65">
        <f t="shared" si="2"/>
        <v>36</v>
      </c>
      <c r="F22" s="65">
        <f t="shared" si="2"/>
        <v>41</v>
      </c>
      <c r="G22" s="65">
        <f t="shared" si="2"/>
        <v>31</v>
      </c>
      <c r="H22" s="65">
        <f t="shared" si="2"/>
        <v>38</v>
      </c>
      <c r="I22" s="65">
        <f t="shared" si="2"/>
        <v>23</v>
      </c>
      <c r="J22" s="65">
        <f t="shared" si="2"/>
        <v>10</v>
      </c>
      <c r="K22" s="65">
        <f t="shared" si="2"/>
        <v>30</v>
      </c>
      <c r="L22" s="65">
        <f t="shared" si="2"/>
        <v>17</v>
      </c>
      <c r="M22" s="65">
        <f t="shared" si="2"/>
        <v>12</v>
      </c>
      <c r="N22" s="65">
        <f t="shared" si="2"/>
        <v>11</v>
      </c>
      <c r="O22" s="65">
        <f>SUM(O3:O21)</f>
        <v>8</v>
      </c>
      <c r="P22" s="65">
        <f aca="true" t="shared" si="3" ref="P22:V22">SUM(P3:P21)</f>
        <v>9</v>
      </c>
      <c r="Q22" s="65">
        <f t="shared" si="3"/>
        <v>1</v>
      </c>
      <c r="R22" s="65">
        <f t="shared" si="3"/>
        <v>4</v>
      </c>
      <c r="S22" s="65">
        <f t="shared" si="3"/>
        <v>10</v>
      </c>
      <c r="T22" s="65">
        <f t="shared" si="3"/>
        <v>3</v>
      </c>
      <c r="U22" s="65">
        <f t="shared" si="3"/>
        <v>0</v>
      </c>
      <c r="V22" s="65">
        <f t="shared" si="3"/>
        <v>372</v>
      </c>
      <c r="W22" s="56"/>
      <c r="X22" s="55"/>
      <c r="Y22" s="65">
        <f aca="true" t="shared" si="4" ref="Y22:AY22">SUM(Y3:Y21)</f>
        <v>5</v>
      </c>
      <c r="Z22" s="65">
        <f t="shared" si="4"/>
        <v>3</v>
      </c>
      <c r="AA22" s="65">
        <f t="shared" si="4"/>
        <v>19</v>
      </c>
      <c r="AB22" s="65">
        <f t="shared" si="4"/>
        <v>33</v>
      </c>
      <c r="AC22" s="65">
        <f t="shared" si="4"/>
        <v>22</v>
      </c>
      <c r="AD22" s="65">
        <f t="shared" si="4"/>
        <v>25</v>
      </c>
      <c r="AE22" s="65">
        <f t="shared" si="4"/>
        <v>15</v>
      </c>
      <c r="AF22" s="65">
        <f t="shared" si="4"/>
        <v>14</v>
      </c>
      <c r="AG22" s="65">
        <f t="shared" si="4"/>
        <v>0</v>
      </c>
      <c r="AH22" s="65">
        <f t="shared" si="4"/>
        <v>7</v>
      </c>
      <c r="AI22" s="65">
        <f t="shared" si="4"/>
        <v>10</v>
      </c>
      <c r="AJ22" s="65">
        <f t="shared" si="4"/>
        <v>18</v>
      </c>
      <c r="AK22" s="65">
        <f t="shared" si="4"/>
        <v>0</v>
      </c>
      <c r="AL22" s="65">
        <f t="shared" si="4"/>
        <v>21</v>
      </c>
      <c r="AM22" s="65">
        <f t="shared" si="4"/>
        <v>26</v>
      </c>
      <c r="AN22" s="65">
        <f t="shared" si="4"/>
        <v>0</v>
      </c>
      <c r="AO22" s="65">
        <f t="shared" si="4"/>
        <v>4</v>
      </c>
      <c r="AP22" s="65">
        <f t="shared" si="4"/>
        <v>12</v>
      </c>
      <c r="AQ22" s="65">
        <f t="shared" si="4"/>
        <v>33.5</v>
      </c>
      <c r="AR22" s="65">
        <f t="shared" si="4"/>
        <v>23.5</v>
      </c>
      <c r="AS22" s="65">
        <f t="shared" si="4"/>
        <v>12</v>
      </c>
      <c r="AT22" s="65">
        <f t="shared" si="4"/>
        <v>19.5</v>
      </c>
      <c r="AU22" s="65">
        <f t="shared" si="4"/>
        <v>9.5</v>
      </c>
      <c r="AV22" s="65">
        <f t="shared" si="4"/>
        <v>23</v>
      </c>
      <c r="AW22" s="65">
        <f t="shared" si="4"/>
        <v>1</v>
      </c>
      <c r="AX22" s="65">
        <f t="shared" si="4"/>
        <v>14</v>
      </c>
      <c r="AY22" s="65">
        <f t="shared" si="4"/>
        <v>6</v>
      </c>
      <c r="AZ22" s="65">
        <f>SUM(AZ3:AZ21)</f>
        <v>31.5</v>
      </c>
      <c r="BA22" s="65">
        <f>SUM(BA3:BA21)</f>
        <v>15.5</v>
      </c>
      <c r="BB22" s="65">
        <f>SUM(Y22:BA22)</f>
        <v>423</v>
      </c>
    </row>
    <row r="23" spans="1:54" ht="8.25" customHeight="1">
      <c r="A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56"/>
      <c r="X23" s="56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</row>
    <row r="24" spans="1:54" ht="15.75">
      <c r="A24" s="69" t="s">
        <v>108</v>
      </c>
      <c r="B24" s="75" t="s">
        <v>66</v>
      </c>
      <c r="C24" s="60">
        <v>4</v>
      </c>
      <c r="D24" s="60">
        <v>3</v>
      </c>
      <c r="E24" s="60">
        <v>2</v>
      </c>
      <c r="F24" s="60">
        <v>4</v>
      </c>
      <c r="G24" s="60">
        <v>3</v>
      </c>
      <c r="H24" s="60">
        <v>2</v>
      </c>
      <c r="I24" s="60">
        <v>2</v>
      </c>
      <c r="J24" s="60">
        <v>1</v>
      </c>
      <c r="K24" s="60">
        <v>2.5</v>
      </c>
      <c r="L24" s="60">
        <v>2</v>
      </c>
      <c r="M24" s="64"/>
      <c r="N24" s="64"/>
      <c r="O24" s="60">
        <v>2</v>
      </c>
      <c r="P24" s="60">
        <v>2</v>
      </c>
      <c r="Q24" s="64"/>
      <c r="R24" s="64"/>
      <c r="S24" s="64"/>
      <c r="T24" s="62">
        <v>1</v>
      </c>
      <c r="U24" s="64"/>
      <c r="V24" s="55">
        <f aca="true" t="shared" si="5" ref="V24:V41">SUM(C24:T24)</f>
        <v>30.5</v>
      </c>
      <c r="W24" s="56"/>
      <c r="X24" s="63" t="s">
        <v>109</v>
      </c>
      <c r="Y24" s="60">
        <v>2</v>
      </c>
      <c r="Z24" s="64"/>
      <c r="AA24" s="60">
        <v>1</v>
      </c>
      <c r="AB24" s="60">
        <v>4</v>
      </c>
      <c r="AC24" s="60">
        <v>1</v>
      </c>
      <c r="AD24" s="60">
        <v>4</v>
      </c>
      <c r="AE24" s="60">
        <v>3</v>
      </c>
      <c r="AF24" s="60">
        <v>2</v>
      </c>
      <c r="AG24" s="60">
        <v>2</v>
      </c>
      <c r="AH24" s="60">
        <v>2</v>
      </c>
      <c r="AI24" s="60">
        <v>2</v>
      </c>
      <c r="AJ24" s="60">
        <v>3</v>
      </c>
      <c r="AK24" s="64"/>
      <c r="AL24" s="60">
        <v>3</v>
      </c>
      <c r="AM24" s="60">
        <v>4</v>
      </c>
      <c r="AN24" s="64"/>
      <c r="AO24" s="64"/>
      <c r="AP24" s="60">
        <v>2</v>
      </c>
      <c r="AQ24" s="60">
        <v>2</v>
      </c>
      <c r="AR24" s="60">
        <v>2</v>
      </c>
      <c r="AS24" s="60">
        <v>2</v>
      </c>
      <c r="AT24" s="60">
        <v>3</v>
      </c>
      <c r="AU24" s="60">
        <v>2</v>
      </c>
      <c r="AV24" s="60">
        <v>3</v>
      </c>
      <c r="AW24" s="64"/>
      <c r="AX24" s="60">
        <v>2</v>
      </c>
      <c r="AY24" s="60">
        <v>2</v>
      </c>
      <c r="AZ24" s="60">
        <v>2</v>
      </c>
      <c r="BA24" s="60">
        <v>2.5</v>
      </c>
      <c r="BB24" s="65">
        <f aca="true" t="shared" si="6" ref="BB24:BB38">SUM(Y24:BA24)</f>
        <v>57.5</v>
      </c>
    </row>
    <row r="25" spans="1:54" ht="15.75">
      <c r="A25" s="69" t="s">
        <v>110</v>
      </c>
      <c r="B25" s="75" t="s">
        <v>69</v>
      </c>
      <c r="C25" s="64"/>
      <c r="D25" s="60">
        <v>2</v>
      </c>
      <c r="E25" s="60">
        <v>2.5</v>
      </c>
      <c r="F25" s="60">
        <v>2</v>
      </c>
      <c r="G25" s="60">
        <v>2</v>
      </c>
      <c r="H25" s="60">
        <v>3</v>
      </c>
      <c r="I25" s="60">
        <v>2</v>
      </c>
      <c r="J25" s="64"/>
      <c r="K25" s="60">
        <v>2</v>
      </c>
      <c r="L25" s="60">
        <v>1.5</v>
      </c>
      <c r="M25" s="64"/>
      <c r="N25" s="64"/>
      <c r="O25" s="64"/>
      <c r="P25" s="64"/>
      <c r="Q25" s="64"/>
      <c r="R25" s="64"/>
      <c r="S25" s="60">
        <v>1</v>
      </c>
      <c r="T25" s="66"/>
      <c r="U25" s="64"/>
      <c r="V25" s="55">
        <f t="shared" si="5"/>
        <v>18</v>
      </c>
      <c r="W25" s="56"/>
      <c r="X25" s="63" t="s">
        <v>111</v>
      </c>
      <c r="Y25" s="64"/>
      <c r="Z25" s="64"/>
      <c r="AA25" s="64"/>
      <c r="AB25" s="60">
        <v>2.5</v>
      </c>
      <c r="AC25" s="64"/>
      <c r="AD25" s="60">
        <v>1</v>
      </c>
      <c r="AE25" s="60">
        <v>2</v>
      </c>
      <c r="AF25" s="60">
        <v>1</v>
      </c>
      <c r="AG25" s="64"/>
      <c r="AH25" s="64"/>
      <c r="AI25" s="64"/>
      <c r="AJ25" s="60">
        <v>2</v>
      </c>
      <c r="AK25" s="64"/>
      <c r="AL25" s="60">
        <v>1</v>
      </c>
      <c r="AM25" s="64"/>
      <c r="AN25" s="64"/>
      <c r="AO25" s="64"/>
      <c r="AP25" s="64"/>
      <c r="AQ25" s="60">
        <v>1.5</v>
      </c>
      <c r="AR25" s="60">
        <v>1.5</v>
      </c>
      <c r="AS25" s="60">
        <v>1</v>
      </c>
      <c r="AT25" s="60">
        <v>1.5</v>
      </c>
      <c r="AU25" s="64"/>
      <c r="AV25" s="60">
        <v>1.5</v>
      </c>
      <c r="AW25" s="64"/>
      <c r="AX25" s="64"/>
      <c r="AY25" s="64"/>
      <c r="AZ25" s="60">
        <v>1.5</v>
      </c>
      <c r="BA25" s="64"/>
      <c r="BB25" s="65">
        <f t="shared" si="6"/>
        <v>18</v>
      </c>
    </row>
    <row r="26" spans="1:54" ht="15.75">
      <c r="A26" s="69" t="s">
        <v>112</v>
      </c>
      <c r="B26" s="75" t="s">
        <v>71</v>
      </c>
      <c r="C26" s="60">
        <v>3</v>
      </c>
      <c r="D26" s="60">
        <v>3</v>
      </c>
      <c r="E26" s="60">
        <v>2</v>
      </c>
      <c r="F26" s="60">
        <v>2.5</v>
      </c>
      <c r="G26" s="60">
        <v>2</v>
      </c>
      <c r="H26" s="60">
        <v>3</v>
      </c>
      <c r="I26" s="60">
        <v>2</v>
      </c>
      <c r="J26" s="60">
        <v>1.5</v>
      </c>
      <c r="K26" s="60">
        <v>2</v>
      </c>
      <c r="L26" s="60">
        <v>1.5</v>
      </c>
      <c r="M26" s="60">
        <v>1.5</v>
      </c>
      <c r="N26" s="64"/>
      <c r="O26" s="64"/>
      <c r="P26" s="60">
        <v>1.5</v>
      </c>
      <c r="Q26" s="60">
        <v>1</v>
      </c>
      <c r="R26" s="60">
        <v>1.5</v>
      </c>
      <c r="S26" s="60">
        <v>1</v>
      </c>
      <c r="T26" s="66"/>
      <c r="U26" s="64"/>
      <c r="V26" s="55">
        <f t="shared" si="5"/>
        <v>29</v>
      </c>
      <c r="W26" s="56"/>
      <c r="X26" s="63" t="s">
        <v>113</v>
      </c>
      <c r="Y26" s="64"/>
      <c r="Z26" s="64"/>
      <c r="AA26" s="60">
        <v>2</v>
      </c>
      <c r="AB26" s="60">
        <v>2</v>
      </c>
      <c r="AC26" s="60">
        <v>1</v>
      </c>
      <c r="AD26" s="60">
        <v>2</v>
      </c>
      <c r="AE26" s="60">
        <v>1</v>
      </c>
      <c r="AF26" s="60"/>
      <c r="AG26" s="64"/>
      <c r="AH26" s="64"/>
      <c r="AI26" s="64"/>
      <c r="AJ26" s="64"/>
      <c r="AK26" s="64"/>
      <c r="AL26" s="64"/>
      <c r="AM26" s="60">
        <v>1</v>
      </c>
      <c r="AN26" s="64"/>
      <c r="AO26" s="64"/>
      <c r="AP26" s="64"/>
      <c r="AQ26" s="60">
        <v>1.5</v>
      </c>
      <c r="AR26" s="60">
        <v>1</v>
      </c>
      <c r="AS26" s="60">
        <v>1</v>
      </c>
      <c r="AT26" s="60">
        <v>1.5</v>
      </c>
      <c r="AU26" s="60">
        <v>1</v>
      </c>
      <c r="AV26" s="60">
        <v>1</v>
      </c>
      <c r="AW26" s="60">
        <v>1</v>
      </c>
      <c r="AX26" s="64"/>
      <c r="AY26" s="60">
        <v>1</v>
      </c>
      <c r="AZ26" s="60">
        <v>1</v>
      </c>
      <c r="BA26" s="64"/>
      <c r="BB26" s="65">
        <f t="shared" si="6"/>
        <v>19</v>
      </c>
    </row>
    <row r="27" spans="1:54" ht="15.75">
      <c r="A27" s="76" t="s">
        <v>114</v>
      </c>
      <c r="B27" s="77" t="s">
        <v>73</v>
      </c>
      <c r="C27" s="60">
        <v>3</v>
      </c>
      <c r="D27" s="60">
        <v>2</v>
      </c>
      <c r="E27" s="60">
        <v>2</v>
      </c>
      <c r="F27" s="60">
        <v>2</v>
      </c>
      <c r="G27" s="60">
        <v>2</v>
      </c>
      <c r="H27" s="60">
        <v>3</v>
      </c>
      <c r="I27" s="60">
        <v>2</v>
      </c>
      <c r="J27" s="60">
        <v>2</v>
      </c>
      <c r="K27" s="60">
        <v>1</v>
      </c>
      <c r="L27" s="60">
        <v>1</v>
      </c>
      <c r="M27" s="60">
        <v>1.5</v>
      </c>
      <c r="N27" s="64"/>
      <c r="O27" s="64"/>
      <c r="P27" s="60">
        <v>1</v>
      </c>
      <c r="Q27" s="64"/>
      <c r="R27" s="64"/>
      <c r="S27" s="64"/>
      <c r="T27" s="62">
        <v>2</v>
      </c>
      <c r="U27" s="64"/>
      <c r="V27" s="55">
        <f t="shared" si="5"/>
        <v>24.5</v>
      </c>
      <c r="W27" s="56"/>
      <c r="X27" s="78" t="s">
        <v>115</v>
      </c>
      <c r="Y27" s="64"/>
      <c r="Z27" s="64"/>
      <c r="AA27" s="60">
        <v>2</v>
      </c>
      <c r="AB27" s="60">
        <v>2</v>
      </c>
      <c r="AC27" s="64"/>
      <c r="AD27" s="60">
        <v>1</v>
      </c>
      <c r="AE27" s="60">
        <v>2</v>
      </c>
      <c r="AF27" s="60">
        <v>1</v>
      </c>
      <c r="AG27" s="64"/>
      <c r="AH27" s="64"/>
      <c r="AI27" s="64"/>
      <c r="AJ27" s="60">
        <v>1</v>
      </c>
      <c r="AK27" s="64"/>
      <c r="AL27" s="60">
        <v>2</v>
      </c>
      <c r="AM27" s="60">
        <v>2</v>
      </c>
      <c r="AN27" s="64"/>
      <c r="AO27" s="64"/>
      <c r="AP27" s="64"/>
      <c r="AQ27" s="60">
        <v>2</v>
      </c>
      <c r="AR27" s="64"/>
      <c r="AS27" s="60">
        <v>1</v>
      </c>
      <c r="AT27" s="60">
        <v>2</v>
      </c>
      <c r="AU27" s="64"/>
      <c r="AV27" s="79">
        <v>1</v>
      </c>
      <c r="AW27" s="64"/>
      <c r="AX27" s="64"/>
      <c r="AY27" s="64"/>
      <c r="AZ27" s="60">
        <v>2</v>
      </c>
      <c r="BA27" s="64"/>
      <c r="BB27" s="65">
        <f t="shared" si="6"/>
        <v>21</v>
      </c>
    </row>
    <row r="28" spans="1:54" ht="15.75">
      <c r="A28" s="69" t="s">
        <v>116</v>
      </c>
      <c r="B28" s="75" t="s">
        <v>76</v>
      </c>
      <c r="C28" s="60">
        <v>1.5</v>
      </c>
      <c r="D28" s="60">
        <v>1</v>
      </c>
      <c r="E28" s="60">
        <v>1</v>
      </c>
      <c r="F28" s="64"/>
      <c r="G28" s="60">
        <v>1</v>
      </c>
      <c r="H28" s="60">
        <v>2</v>
      </c>
      <c r="I28" s="64"/>
      <c r="J28" s="64"/>
      <c r="K28" s="60">
        <v>2</v>
      </c>
      <c r="L28" s="60">
        <v>1</v>
      </c>
      <c r="M28" s="64"/>
      <c r="N28" s="64"/>
      <c r="O28" s="64"/>
      <c r="P28" s="64"/>
      <c r="Q28" s="64"/>
      <c r="R28" s="64"/>
      <c r="S28" s="64"/>
      <c r="T28" s="66"/>
      <c r="U28" s="64"/>
      <c r="V28" s="55">
        <f t="shared" si="5"/>
        <v>9.5</v>
      </c>
      <c r="W28" s="56"/>
      <c r="X28" s="63" t="s">
        <v>117</v>
      </c>
      <c r="Y28" s="64"/>
      <c r="Z28" s="64"/>
      <c r="AA28" s="60">
        <v>1</v>
      </c>
      <c r="AB28" s="60">
        <v>3</v>
      </c>
      <c r="AC28" s="64"/>
      <c r="AD28" s="60">
        <v>3</v>
      </c>
      <c r="AE28" s="60">
        <v>1</v>
      </c>
      <c r="AF28" s="60">
        <v>2</v>
      </c>
      <c r="AG28" s="64"/>
      <c r="AH28" s="64"/>
      <c r="AI28" s="60">
        <v>1</v>
      </c>
      <c r="AJ28" s="60">
        <v>2</v>
      </c>
      <c r="AK28" s="64"/>
      <c r="AL28" s="60">
        <v>2</v>
      </c>
      <c r="AM28" s="60">
        <v>2</v>
      </c>
      <c r="AN28" s="64"/>
      <c r="AO28" s="64"/>
      <c r="AP28" s="60">
        <v>2</v>
      </c>
      <c r="AQ28" s="60">
        <v>2</v>
      </c>
      <c r="AR28" s="60">
        <v>2</v>
      </c>
      <c r="AS28" s="60">
        <v>2</v>
      </c>
      <c r="AT28" s="60">
        <v>2</v>
      </c>
      <c r="AU28" s="64"/>
      <c r="AV28" s="60">
        <v>1.5</v>
      </c>
      <c r="AW28" s="60">
        <v>2</v>
      </c>
      <c r="AX28" s="60">
        <v>1</v>
      </c>
      <c r="AY28" s="60">
        <v>1</v>
      </c>
      <c r="AZ28" s="60">
        <v>1.5</v>
      </c>
      <c r="BA28" s="60">
        <v>2</v>
      </c>
      <c r="BB28" s="65">
        <f t="shared" si="6"/>
        <v>36</v>
      </c>
    </row>
    <row r="29" spans="1:54" ht="15.75">
      <c r="A29" s="69" t="s">
        <v>118</v>
      </c>
      <c r="B29" s="80" t="s">
        <v>79</v>
      </c>
      <c r="C29" s="60">
        <v>5</v>
      </c>
      <c r="D29" s="60">
        <v>3</v>
      </c>
      <c r="E29" s="60">
        <v>2</v>
      </c>
      <c r="F29" s="60">
        <v>4</v>
      </c>
      <c r="G29" s="60">
        <v>3</v>
      </c>
      <c r="H29" s="60">
        <v>3</v>
      </c>
      <c r="I29" s="60">
        <v>2.5</v>
      </c>
      <c r="J29" s="60">
        <v>2.5</v>
      </c>
      <c r="K29" s="60">
        <v>2.5</v>
      </c>
      <c r="L29" s="60">
        <v>2.5</v>
      </c>
      <c r="M29" s="60">
        <v>1</v>
      </c>
      <c r="N29" s="60">
        <v>2</v>
      </c>
      <c r="O29" s="60">
        <v>3</v>
      </c>
      <c r="P29" s="60">
        <v>2.5</v>
      </c>
      <c r="Q29" s="60">
        <v>2</v>
      </c>
      <c r="R29" s="60">
        <v>2</v>
      </c>
      <c r="S29" s="64"/>
      <c r="T29" s="62">
        <v>2</v>
      </c>
      <c r="U29" s="64"/>
      <c r="V29" s="55">
        <f t="shared" si="5"/>
        <v>44.5</v>
      </c>
      <c r="W29" s="56"/>
      <c r="X29" s="63" t="s">
        <v>119</v>
      </c>
      <c r="Y29" s="60">
        <v>2</v>
      </c>
      <c r="Z29" s="64"/>
      <c r="AA29" s="60">
        <v>3</v>
      </c>
      <c r="AB29" s="60">
        <v>3</v>
      </c>
      <c r="AC29" s="60">
        <v>3</v>
      </c>
      <c r="AD29" s="60">
        <v>2</v>
      </c>
      <c r="AE29" s="60">
        <v>2</v>
      </c>
      <c r="AF29" s="60">
        <v>1</v>
      </c>
      <c r="AG29" s="64"/>
      <c r="AH29" s="64"/>
      <c r="AI29" s="60">
        <v>2</v>
      </c>
      <c r="AJ29" s="60">
        <v>2</v>
      </c>
      <c r="AK29" s="64"/>
      <c r="AL29" s="60">
        <v>2</v>
      </c>
      <c r="AM29" s="64"/>
      <c r="AN29" s="64"/>
      <c r="AO29" s="64"/>
      <c r="AP29" s="60">
        <v>2</v>
      </c>
      <c r="AQ29" s="60">
        <v>2</v>
      </c>
      <c r="AR29" s="60">
        <v>2</v>
      </c>
      <c r="AS29" s="60">
        <v>2</v>
      </c>
      <c r="AT29" s="60">
        <v>2</v>
      </c>
      <c r="AU29" s="64"/>
      <c r="AV29" s="60">
        <v>2</v>
      </c>
      <c r="AW29" s="60">
        <v>2</v>
      </c>
      <c r="AX29" s="60">
        <v>2</v>
      </c>
      <c r="AY29" s="60">
        <v>1</v>
      </c>
      <c r="AZ29" s="60">
        <v>2</v>
      </c>
      <c r="BA29" s="60">
        <v>2</v>
      </c>
      <c r="BB29" s="65">
        <f t="shared" si="6"/>
        <v>43</v>
      </c>
    </row>
    <row r="30" spans="1:54" ht="15.75">
      <c r="A30" s="69" t="s">
        <v>120</v>
      </c>
      <c r="B30" s="80" t="s">
        <v>81</v>
      </c>
      <c r="C30" s="60">
        <v>5</v>
      </c>
      <c r="D30" s="60">
        <v>3</v>
      </c>
      <c r="E30" s="60">
        <v>3</v>
      </c>
      <c r="F30" s="60">
        <v>5</v>
      </c>
      <c r="G30" s="60">
        <v>3</v>
      </c>
      <c r="H30" s="60">
        <v>5</v>
      </c>
      <c r="I30" s="60">
        <v>3</v>
      </c>
      <c r="J30" s="60">
        <v>4</v>
      </c>
      <c r="K30" s="60">
        <v>3</v>
      </c>
      <c r="L30" s="60">
        <v>3</v>
      </c>
      <c r="M30" s="60">
        <v>2</v>
      </c>
      <c r="N30" s="60">
        <v>2</v>
      </c>
      <c r="O30" s="60">
        <v>2</v>
      </c>
      <c r="P30" s="60">
        <v>3</v>
      </c>
      <c r="Q30" s="60">
        <v>2</v>
      </c>
      <c r="R30" s="60">
        <v>3</v>
      </c>
      <c r="S30" s="64"/>
      <c r="T30" s="62">
        <v>3</v>
      </c>
      <c r="U30" s="64"/>
      <c r="V30" s="55">
        <f t="shared" si="5"/>
        <v>54</v>
      </c>
      <c r="W30" s="56"/>
      <c r="X30" s="63" t="s">
        <v>121</v>
      </c>
      <c r="Y30" s="60">
        <v>2</v>
      </c>
      <c r="Z30" s="60">
        <v>2</v>
      </c>
      <c r="AA30" s="60">
        <v>3</v>
      </c>
      <c r="AB30" s="60">
        <v>5</v>
      </c>
      <c r="AC30" s="60">
        <v>3</v>
      </c>
      <c r="AD30" s="60">
        <v>4</v>
      </c>
      <c r="AE30" s="60">
        <v>2</v>
      </c>
      <c r="AF30" s="60">
        <v>3</v>
      </c>
      <c r="AG30" s="64"/>
      <c r="AH30" s="60">
        <v>4</v>
      </c>
      <c r="AI30" s="60">
        <v>2</v>
      </c>
      <c r="AJ30" s="60">
        <v>3</v>
      </c>
      <c r="AK30" s="64"/>
      <c r="AL30" s="60">
        <v>4</v>
      </c>
      <c r="AM30" s="60">
        <v>3</v>
      </c>
      <c r="AN30" s="64"/>
      <c r="AO30" s="60">
        <v>3</v>
      </c>
      <c r="AP30" s="60">
        <v>2</v>
      </c>
      <c r="AQ30" s="60">
        <v>3</v>
      </c>
      <c r="AR30" s="60">
        <v>2</v>
      </c>
      <c r="AS30" s="60">
        <v>2</v>
      </c>
      <c r="AT30" s="60">
        <v>3</v>
      </c>
      <c r="AU30" s="60">
        <v>3</v>
      </c>
      <c r="AV30" s="60">
        <v>3</v>
      </c>
      <c r="AW30" s="60">
        <v>2</v>
      </c>
      <c r="AX30" s="60">
        <v>2</v>
      </c>
      <c r="AY30" s="60">
        <v>3</v>
      </c>
      <c r="AZ30" s="60">
        <v>5</v>
      </c>
      <c r="BA30" s="60">
        <v>1</v>
      </c>
      <c r="BB30" s="65">
        <f t="shared" si="6"/>
        <v>74</v>
      </c>
    </row>
    <row r="31" spans="1:54" ht="15.75">
      <c r="A31" s="69" t="s">
        <v>122</v>
      </c>
      <c r="B31" s="80" t="s">
        <v>123</v>
      </c>
      <c r="C31" s="60">
        <v>3</v>
      </c>
      <c r="D31" s="60">
        <v>3</v>
      </c>
      <c r="E31" s="60">
        <v>3</v>
      </c>
      <c r="F31" s="60">
        <v>3</v>
      </c>
      <c r="G31" s="60">
        <v>3</v>
      </c>
      <c r="H31" s="60">
        <v>3</v>
      </c>
      <c r="I31" s="64"/>
      <c r="J31" s="60">
        <v>3</v>
      </c>
      <c r="K31" s="60">
        <v>3</v>
      </c>
      <c r="L31" s="60">
        <v>3</v>
      </c>
      <c r="M31" s="60">
        <v>2</v>
      </c>
      <c r="N31" s="64"/>
      <c r="O31" s="60">
        <v>2</v>
      </c>
      <c r="P31" s="64"/>
      <c r="Q31" s="60">
        <v>1</v>
      </c>
      <c r="R31" s="60">
        <v>3</v>
      </c>
      <c r="S31" s="64"/>
      <c r="T31" s="62">
        <v>3</v>
      </c>
      <c r="U31" s="64"/>
      <c r="V31" s="55">
        <f t="shared" si="5"/>
        <v>38</v>
      </c>
      <c r="W31" s="56"/>
      <c r="X31" s="63" t="s">
        <v>124</v>
      </c>
      <c r="Y31" s="64"/>
      <c r="Z31" s="64"/>
      <c r="AA31" s="64"/>
      <c r="AB31" s="60">
        <v>2</v>
      </c>
      <c r="AC31" s="64"/>
      <c r="AD31" s="60">
        <v>2</v>
      </c>
      <c r="AE31" s="64"/>
      <c r="AF31" s="64"/>
      <c r="AG31" s="60">
        <v>1</v>
      </c>
      <c r="AH31" s="60">
        <v>2</v>
      </c>
      <c r="AI31" s="60">
        <v>2</v>
      </c>
      <c r="AJ31" s="60">
        <v>3</v>
      </c>
      <c r="AK31" s="64"/>
      <c r="AL31" s="60">
        <v>2</v>
      </c>
      <c r="AM31" s="60">
        <v>2</v>
      </c>
      <c r="AN31" s="64"/>
      <c r="AO31" s="64"/>
      <c r="AP31" s="60">
        <v>3</v>
      </c>
      <c r="AQ31" s="60">
        <v>2</v>
      </c>
      <c r="AR31" s="60">
        <v>2</v>
      </c>
      <c r="AS31" s="60">
        <v>2</v>
      </c>
      <c r="AT31" s="60">
        <v>2</v>
      </c>
      <c r="AU31" s="60">
        <v>2</v>
      </c>
      <c r="AV31" s="60">
        <v>3</v>
      </c>
      <c r="AW31" s="60">
        <v>1</v>
      </c>
      <c r="AX31" s="60">
        <v>2</v>
      </c>
      <c r="AY31" s="60">
        <v>2</v>
      </c>
      <c r="AZ31" s="60">
        <v>3</v>
      </c>
      <c r="BA31" s="60">
        <v>3</v>
      </c>
      <c r="BB31" s="65">
        <f t="shared" si="6"/>
        <v>43</v>
      </c>
    </row>
    <row r="32" spans="1:54" ht="15.75">
      <c r="A32" s="69" t="s">
        <v>125</v>
      </c>
      <c r="B32" s="467" t="s">
        <v>86</v>
      </c>
      <c r="C32" s="60">
        <v>4</v>
      </c>
      <c r="D32" s="60">
        <v>4</v>
      </c>
      <c r="E32" s="60">
        <v>3</v>
      </c>
      <c r="F32" s="60">
        <v>4</v>
      </c>
      <c r="G32" s="60">
        <v>3</v>
      </c>
      <c r="H32" s="60">
        <v>4</v>
      </c>
      <c r="I32" s="60">
        <v>3</v>
      </c>
      <c r="J32" s="60">
        <v>4</v>
      </c>
      <c r="K32" s="60">
        <v>3</v>
      </c>
      <c r="L32" s="60">
        <v>3</v>
      </c>
      <c r="M32" s="60">
        <v>4</v>
      </c>
      <c r="N32" s="60">
        <v>3</v>
      </c>
      <c r="O32" s="60">
        <v>2</v>
      </c>
      <c r="P32" s="60">
        <v>2</v>
      </c>
      <c r="Q32" s="60">
        <v>1</v>
      </c>
      <c r="R32" s="60">
        <v>3</v>
      </c>
      <c r="S32" s="60">
        <v>2</v>
      </c>
      <c r="T32" s="62">
        <v>2</v>
      </c>
      <c r="U32" s="64"/>
      <c r="V32" s="55">
        <f t="shared" si="5"/>
        <v>54</v>
      </c>
      <c r="W32" s="56"/>
      <c r="X32" s="63" t="s">
        <v>126</v>
      </c>
      <c r="Y32" s="60">
        <v>4</v>
      </c>
      <c r="Z32" s="64"/>
      <c r="AA32" s="60">
        <v>4</v>
      </c>
      <c r="AB32" s="60">
        <v>4</v>
      </c>
      <c r="AC32" s="60">
        <v>4</v>
      </c>
      <c r="AD32" s="60">
        <v>4</v>
      </c>
      <c r="AE32" s="60">
        <v>4</v>
      </c>
      <c r="AF32" s="60">
        <v>4</v>
      </c>
      <c r="AG32" s="60">
        <v>3</v>
      </c>
      <c r="AH32" s="60">
        <v>4</v>
      </c>
      <c r="AI32" s="60">
        <v>4</v>
      </c>
      <c r="AJ32" s="60">
        <v>4</v>
      </c>
      <c r="AK32" s="60">
        <v>1</v>
      </c>
      <c r="AL32" s="60">
        <v>4</v>
      </c>
      <c r="AM32" s="60">
        <v>4</v>
      </c>
      <c r="AN32" s="64"/>
      <c r="AO32" s="60">
        <v>3</v>
      </c>
      <c r="AP32" s="60">
        <v>3</v>
      </c>
      <c r="AQ32" s="60">
        <v>4</v>
      </c>
      <c r="AR32" s="60">
        <v>4</v>
      </c>
      <c r="AS32" s="60">
        <v>4</v>
      </c>
      <c r="AT32" s="60">
        <v>4</v>
      </c>
      <c r="AU32" s="60">
        <v>4</v>
      </c>
      <c r="AV32" s="60">
        <v>4</v>
      </c>
      <c r="AW32" s="60">
        <v>2</v>
      </c>
      <c r="AX32" s="64"/>
      <c r="AY32" s="60">
        <v>1</v>
      </c>
      <c r="AZ32" s="60">
        <v>4</v>
      </c>
      <c r="BA32" s="60">
        <v>2</v>
      </c>
      <c r="BB32" s="65">
        <f t="shared" si="6"/>
        <v>91</v>
      </c>
    </row>
    <row r="33" spans="1:54" ht="15.75">
      <c r="A33" s="69" t="s">
        <v>127</v>
      </c>
      <c r="B33" s="468"/>
      <c r="C33" s="60">
        <v>3</v>
      </c>
      <c r="D33" s="60">
        <v>4</v>
      </c>
      <c r="E33" s="60">
        <v>3</v>
      </c>
      <c r="F33" s="60">
        <v>4</v>
      </c>
      <c r="G33" s="60">
        <v>3</v>
      </c>
      <c r="H33" s="60">
        <v>4</v>
      </c>
      <c r="I33" s="60">
        <v>3</v>
      </c>
      <c r="J33" s="60">
        <v>4</v>
      </c>
      <c r="K33" s="60">
        <v>3</v>
      </c>
      <c r="L33" s="60">
        <v>4</v>
      </c>
      <c r="M33" s="60">
        <v>3</v>
      </c>
      <c r="N33" s="60">
        <v>3</v>
      </c>
      <c r="O33" s="60">
        <v>3</v>
      </c>
      <c r="P33" s="60">
        <v>3</v>
      </c>
      <c r="Q33" s="60">
        <v>2</v>
      </c>
      <c r="R33" s="60">
        <v>4</v>
      </c>
      <c r="S33" s="60">
        <v>3</v>
      </c>
      <c r="T33" s="62">
        <v>1</v>
      </c>
      <c r="U33" s="64"/>
      <c r="V33" s="55">
        <f t="shared" si="5"/>
        <v>57</v>
      </c>
      <c r="W33" s="56"/>
      <c r="X33" s="63" t="s">
        <v>128</v>
      </c>
      <c r="Y33" s="60">
        <v>2</v>
      </c>
      <c r="Z33" s="60">
        <v>2</v>
      </c>
      <c r="AA33" s="60">
        <v>2</v>
      </c>
      <c r="AB33" s="60">
        <v>3</v>
      </c>
      <c r="AC33" s="60">
        <v>4</v>
      </c>
      <c r="AD33" s="60">
        <v>4</v>
      </c>
      <c r="AE33" s="60">
        <v>2</v>
      </c>
      <c r="AF33" s="60">
        <v>4</v>
      </c>
      <c r="AG33" s="60">
        <v>2</v>
      </c>
      <c r="AH33" s="60">
        <v>2</v>
      </c>
      <c r="AI33" s="60">
        <v>2</v>
      </c>
      <c r="AJ33" s="60">
        <v>4</v>
      </c>
      <c r="AK33" s="64"/>
      <c r="AL33" s="60">
        <v>3</v>
      </c>
      <c r="AM33" s="60">
        <v>3</v>
      </c>
      <c r="AN33" s="60">
        <v>1</v>
      </c>
      <c r="AO33" s="60">
        <v>2</v>
      </c>
      <c r="AP33" s="60">
        <v>4</v>
      </c>
      <c r="AQ33" s="60">
        <v>4</v>
      </c>
      <c r="AR33" s="60">
        <v>4</v>
      </c>
      <c r="AS33" s="60">
        <v>4</v>
      </c>
      <c r="AT33" s="60">
        <v>4</v>
      </c>
      <c r="AU33" s="60">
        <v>2</v>
      </c>
      <c r="AV33" s="60">
        <v>3</v>
      </c>
      <c r="AW33" s="60">
        <v>4</v>
      </c>
      <c r="AX33" s="60">
        <v>4</v>
      </c>
      <c r="AY33" s="60">
        <v>4</v>
      </c>
      <c r="AZ33" s="60">
        <v>4</v>
      </c>
      <c r="BA33" s="60">
        <v>4</v>
      </c>
      <c r="BB33" s="65">
        <f t="shared" si="6"/>
        <v>87</v>
      </c>
    </row>
    <row r="34" spans="1:54" ht="15.75">
      <c r="A34" s="69" t="s">
        <v>129</v>
      </c>
      <c r="B34" s="468"/>
      <c r="C34" s="60">
        <v>2</v>
      </c>
      <c r="D34" s="60">
        <v>2</v>
      </c>
      <c r="E34" s="60">
        <v>2</v>
      </c>
      <c r="F34" s="60">
        <v>2</v>
      </c>
      <c r="G34" s="60">
        <v>2</v>
      </c>
      <c r="H34" s="60">
        <v>2</v>
      </c>
      <c r="I34" s="60">
        <v>1</v>
      </c>
      <c r="J34" s="64"/>
      <c r="K34" s="60">
        <v>1</v>
      </c>
      <c r="L34" s="60">
        <v>2</v>
      </c>
      <c r="M34" s="64"/>
      <c r="N34" s="60">
        <v>1</v>
      </c>
      <c r="O34" s="60">
        <v>1</v>
      </c>
      <c r="P34" s="64"/>
      <c r="Q34" s="64"/>
      <c r="R34" s="64"/>
      <c r="S34" s="60">
        <v>1</v>
      </c>
      <c r="T34" s="66"/>
      <c r="U34" s="64"/>
      <c r="V34" s="55">
        <f t="shared" si="5"/>
        <v>19</v>
      </c>
      <c r="W34" s="56"/>
      <c r="X34" s="63" t="s">
        <v>130</v>
      </c>
      <c r="Y34" s="64"/>
      <c r="Z34" s="64"/>
      <c r="AA34" s="64"/>
      <c r="AB34" s="60">
        <v>2</v>
      </c>
      <c r="AC34" s="60">
        <v>2</v>
      </c>
      <c r="AD34" s="60">
        <v>2</v>
      </c>
      <c r="AE34" s="60">
        <v>1</v>
      </c>
      <c r="AF34" s="60">
        <v>1</v>
      </c>
      <c r="AG34" s="64"/>
      <c r="AH34" s="64"/>
      <c r="AI34" s="64"/>
      <c r="AJ34" s="60">
        <v>1</v>
      </c>
      <c r="AK34" s="64"/>
      <c r="AL34" s="60">
        <v>2</v>
      </c>
      <c r="AM34" s="60">
        <v>2</v>
      </c>
      <c r="AN34" s="64"/>
      <c r="AO34" s="64"/>
      <c r="AP34" s="64"/>
      <c r="AQ34" s="60">
        <v>2</v>
      </c>
      <c r="AR34" s="60">
        <v>2</v>
      </c>
      <c r="AS34" s="60">
        <v>2</v>
      </c>
      <c r="AT34" s="60">
        <v>2</v>
      </c>
      <c r="AU34" s="64"/>
      <c r="AV34" s="60">
        <v>2</v>
      </c>
      <c r="AW34" s="64"/>
      <c r="AX34" s="60">
        <v>3</v>
      </c>
      <c r="AY34" s="60">
        <v>2</v>
      </c>
      <c r="AZ34" s="60">
        <v>2</v>
      </c>
      <c r="BA34" s="64"/>
      <c r="BB34" s="65">
        <f t="shared" si="6"/>
        <v>30</v>
      </c>
    </row>
    <row r="35" spans="1:54" ht="15.75">
      <c r="A35" s="69" t="s">
        <v>131</v>
      </c>
      <c r="B35" s="468"/>
      <c r="C35" s="60">
        <v>2</v>
      </c>
      <c r="D35" s="60">
        <v>2</v>
      </c>
      <c r="E35" s="60">
        <v>1</v>
      </c>
      <c r="F35" s="60">
        <v>2</v>
      </c>
      <c r="G35" s="60">
        <v>1</v>
      </c>
      <c r="H35" s="60">
        <v>2</v>
      </c>
      <c r="I35" s="60">
        <v>2</v>
      </c>
      <c r="J35" s="60">
        <v>1</v>
      </c>
      <c r="K35" s="60">
        <v>2</v>
      </c>
      <c r="L35" s="60">
        <v>1</v>
      </c>
      <c r="M35" s="60">
        <v>2</v>
      </c>
      <c r="N35" s="60">
        <v>2</v>
      </c>
      <c r="O35" s="60">
        <v>1</v>
      </c>
      <c r="P35" s="60">
        <v>1</v>
      </c>
      <c r="Q35" s="64"/>
      <c r="R35" s="60">
        <v>1</v>
      </c>
      <c r="S35" s="60">
        <v>1</v>
      </c>
      <c r="T35" s="66"/>
      <c r="U35" s="64"/>
      <c r="V35" s="55">
        <f t="shared" si="5"/>
        <v>24</v>
      </c>
      <c r="W35" s="56"/>
      <c r="X35" s="63" t="s">
        <v>132</v>
      </c>
      <c r="Y35" s="64"/>
      <c r="Z35" s="60">
        <v>2</v>
      </c>
      <c r="AA35" s="60">
        <v>2</v>
      </c>
      <c r="AB35" s="60">
        <v>2</v>
      </c>
      <c r="AC35" s="60">
        <v>2</v>
      </c>
      <c r="AD35" s="60">
        <v>2</v>
      </c>
      <c r="AE35" s="60">
        <v>1</v>
      </c>
      <c r="AF35" s="60">
        <v>1</v>
      </c>
      <c r="AG35" s="60">
        <v>2</v>
      </c>
      <c r="AH35" s="60">
        <v>2</v>
      </c>
      <c r="AI35" s="60">
        <v>2</v>
      </c>
      <c r="AJ35" s="60">
        <v>2</v>
      </c>
      <c r="AK35" s="64"/>
      <c r="AL35" s="60">
        <v>2</v>
      </c>
      <c r="AM35" s="60">
        <v>2</v>
      </c>
      <c r="AN35" s="64"/>
      <c r="AO35" s="64"/>
      <c r="AP35" s="64"/>
      <c r="AQ35" s="60">
        <v>2</v>
      </c>
      <c r="AR35" s="60">
        <v>2</v>
      </c>
      <c r="AS35" s="60">
        <v>2</v>
      </c>
      <c r="AT35" s="60">
        <v>2</v>
      </c>
      <c r="AU35" s="60">
        <v>2</v>
      </c>
      <c r="AV35" s="60">
        <v>2</v>
      </c>
      <c r="AW35" s="64"/>
      <c r="AX35" s="60">
        <v>1</v>
      </c>
      <c r="AY35" s="60">
        <v>2</v>
      </c>
      <c r="AZ35" s="60">
        <v>2</v>
      </c>
      <c r="BA35" s="64"/>
      <c r="BB35" s="65">
        <f t="shared" si="6"/>
        <v>41</v>
      </c>
    </row>
    <row r="36" spans="1:54" ht="15.75">
      <c r="A36" s="69" t="s">
        <v>133</v>
      </c>
      <c r="B36" s="468"/>
      <c r="C36" s="60">
        <v>1</v>
      </c>
      <c r="D36" s="60">
        <v>2</v>
      </c>
      <c r="E36" s="60">
        <v>1</v>
      </c>
      <c r="F36" s="60">
        <v>2</v>
      </c>
      <c r="G36" s="60">
        <v>1</v>
      </c>
      <c r="H36" s="60">
        <v>2</v>
      </c>
      <c r="I36" s="60">
        <v>2</v>
      </c>
      <c r="J36" s="60">
        <v>1</v>
      </c>
      <c r="K36" s="60">
        <v>1</v>
      </c>
      <c r="L36" s="64"/>
      <c r="M36" s="64"/>
      <c r="N36" s="60">
        <v>1</v>
      </c>
      <c r="O36" s="64"/>
      <c r="P36" s="64"/>
      <c r="Q36" s="64"/>
      <c r="R36" s="60">
        <v>1</v>
      </c>
      <c r="S36" s="60">
        <v>1</v>
      </c>
      <c r="T36" s="66"/>
      <c r="U36" s="64"/>
      <c r="V36" s="55">
        <f t="shared" si="5"/>
        <v>16</v>
      </c>
      <c r="W36" s="56"/>
      <c r="X36" s="63" t="s">
        <v>134</v>
      </c>
      <c r="Y36" s="64"/>
      <c r="Z36" s="64"/>
      <c r="AA36" s="64"/>
      <c r="AB36" s="60">
        <v>1</v>
      </c>
      <c r="AC36" s="60">
        <v>1</v>
      </c>
      <c r="AD36" s="60">
        <v>1</v>
      </c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0">
        <v>2</v>
      </c>
      <c r="AR36" s="60">
        <v>2</v>
      </c>
      <c r="AS36" s="60">
        <v>2</v>
      </c>
      <c r="AT36" s="60">
        <v>2</v>
      </c>
      <c r="AU36" s="64"/>
      <c r="AV36" s="60">
        <v>1</v>
      </c>
      <c r="AW36" s="64"/>
      <c r="AX36" s="60">
        <v>2</v>
      </c>
      <c r="AY36" s="64"/>
      <c r="AZ36" s="60">
        <v>1</v>
      </c>
      <c r="BA36" s="64"/>
      <c r="BB36" s="65">
        <f t="shared" si="6"/>
        <v>15</v>
      </c>
    </row>
    <row r="37" spans="1:54" ht="15.75">
      <c r="A37" s="81" t="s">
        <v>135</v>
      </c>
      <c r="B37" s="468"/>
      <c r="C37" s="60">
        <v>1</v>
      </c>
      <c r="D37" s="60">
        <v>1</v>
      </c>
      <c r="E37" s="60">
        <v>1</v>
      </c>
      <c r="F37" s="60">
        <v>1</v>
      </c>
      <c r="G37" s="60">
        <v>1</v>
      </c>
      <c r="H37" s="60">
        <v>1</v>
      </c>
      <c r="I37" s="60">
        <v>1</v>
      </c>
      <c r="J37" s="64"/>
      <c r="K37" s="60">
        <v>1</v>
      </c>
      <c r="L37" s="60">
        <v>1</v>
      </c>
      <c r="M37" s="60"/>
      <c r="N37" s="60">
        <v>1</v>
      </c>
      <c r="O37" s="64"/>
      <c r="P37" s="64"/>
      <c r="Q37" s="64"/>
      <c r="R37" s="64"/>
      <c r="S37" s="60">
        <v>1</v>
      </c>
      <c r="T37" s="66"/>
      <c r="U37" s="64"/>
      <c r="V37" s="55">
        <f t="shared" si="5"/>
        <v>11</v>
      </c>
      <c r="W37" s="56"/>
      <c r="X37" s="82" t="s">
        <v>136</v>
      </c>
      <c r="Y37" s="64"/>
      <c r="Z37" s="64"/>
      <c r="AA37" s="64"/>
      <c r="AB37" s="60">
        <v>1</v>
      </c>
      <c r="AC37" s="60">
        <v>1</v>
      </c>
      <c r="AD37" s="60">
        <v>1</v>
      </c>
      <c r="AE37" s="64"/>
      <c r="AF37" s="60">
        <v>1</v>
      </c>
      <c r="AG37" s="64"/>
      <c r="AH37" s="64"/>
      <c r="AI37" s="64"/>
      <c r="AJ37" s="64"/>
      <c r="AK37" s="64"/>
      <c r="AL37" s="60">
        <v>1</v>
      </c>
      <c r="AM37" s="60">
        <v>1</v>
      </c>
      <c r="AN37" s="64"/>
      <c r="AO37" s="64"/>
      <c r="AP37" s="64"/>
      <c r="AQ37" s="60">
        <v>1</v>
      </c>
      <c r="AR37" s="60">
        <v>1</v>
      </c>
      <c r="AS37" s="60">
        <v>1</v>
      </c>
      <c r="AT37" s="60">
        <v>1</v>
      </c>
      <c r="AU37" s="64"/>
      <c r="AV37" s="60">
        <v>1</v>
      </c>
      <c r="AW37" s="64"/>
      <c r="AX37" s="64"/>
      <c r="AY37" s="60">
        <v>1</v>
      </c>
      <c r="AZ37" s="60">
        <v>1</v>
      </c>
      <c r="BA37" s="64"/>
      <c r="BB37" s="65">
        <f>SUM(Y37:BA37)</f>
        <v>13</v>
      </c>
    </row>
    <row r="38" spans="1:54" ht="15.75">
      <c r="A38" s="76" t="s">
        <v>137</v>
      </c>
      <c r="B38" s="468"/>
      <c r="C38" s="60">
        <v>1</v>
      </c>
      <c r="D38" s="60">
        <v>1</v>
      </c>
      <c r="E38" s="60">
        <v>1</v>
      </c>
      <c r="F38" s="60">
        <v>1</v>
      </c>
      <c r="G38" s="60">
        <v>1</v>
      </c>
      <c r="H38" s="60">
        <v>1</v>
      </c>
      <c r="I38" s="60">
        <v>1</v>
      </c>
      <c r="J38" s="60">
        <v>1</v>
      </c>
      <c r="K38" s="60">
        <v>1</v>
      </c>
      <c r="L38" s="60">
        <v>1</v>
      </c>
      <c r="M38" s="60">
        <v>1</v>
      </c>
      <c r="N38" s="60">
        <v>1</v>
      </c>
      <c r="O38" s="60">
        <v>1</v>
      </c>
      <c r="P38" s="60">
        <v>1</v>
      </c>
      <c r="Q38" s="60">
        <v>1</v>
      </c>
      <c r="R38" s="60">
        <v>1</v>
      </c>
      <c r="S38" s="64"/>
      <c r="T38" s="62">
        <v>1</v>
      </c>
      <c r="U38" s="64"/>
      <c r="V38" s="55">
        <f t="shared" si="5"/>
        <v>17</v>
      </c>
      <c r="W38" s="56"/>
      <c r="X38" s="78" t="s">
        <v>138</v>
      </c>
      <c r="Y38" s="64"/>
      <c r="Z38" s="60">
        <v>1</v>
      </c>
      <c r="AA38" s="64"/>
      <c r="AB38" s="64"/>
      <c r="AC38" s="60">
        <v>1</v>
      </c>
      <c r="AD38" s="60">
        <v>1</v>
      </c>
      <c r="AE38" s="64"/>
      <c r="AF38" s="60">
        <v>1</v>
      </c>
      <c r="AG38" s="64"/>
      <c r="AH38" s="64"/>
      <c r="AI38" s="60">
        <v>1</v>
      </c>
      <c r="AJ38" s="64"/>
      <c r="AK38" s="64"/>
      <c r="AL38" s="60">
        <v>1</v>
      </c>
      <c r="AM38" s="60">
        <v>1</v>
      </c>
      <c r="AN38" s="64"/>
      <c r="AO38" s="64"/>
      <c r="AP38" s="64"/>
      <c r="AQ38" s="60">
        <v>1</v>
      </c>
      <c r="AR38" s="64"/>
      <c r="AS38" s="64"/>
      <c r="AT38" s="64"/>
      <c r="AU38" s="60">
        <v>1</v>
      </c>
      <c r="AV38" s="60">
        <v>1</v>
      </c>
      <c r="AW38" s="64"/>
      <c r="AX38" s="60">
        <v>1</v>
      </c>
      <c r="AY38" s="64"/>
      <c r="AZ38" s="60">
        <v>1</v>
      </c>
      <c r="BA38" s="64"/>
      <c r="BB38" s="65">
        <f t="shared" si="6"/>
        <v>12</v>
      </c>
    </row>
    <row r="39" spans="1:54" ht="15.75">
      <c r="A39" s="69" t="s">
        <v>139</v>
      </c>
      <c r="B39" s="468"/>
      <c r="C39" s="60">
        <v>1</v>
      </c>
      <c r="D39" s="60">
        <v>1</v>
      </c>
      <c r="E39" s="60">
        <v>1</v>
      </c>
      <c r="F39" s="60">
        <v>1</v>
      </c>
      <c r="G39" s="60">
        <v>1</v>
      </c>
      <c r="H39" s="64"/>
      <c r="I39" s="60">
        <v>1</v>
      </c>
      <c r="J39" s="64"/>
      <c r="K39" s="60">
        <v>1</v>
      </c>
      <c r="L39" s="60">
        <v>1</v>
      </c>
      <c r="M39" s="64"/>
      <c r="N39" s="60">
        <v>1</v>
      </c>
      <c r="O39" s="64"/>
      <c r="P39" s="60">
        <v>1</v>
      </c>
      <c r="Q39" s="64"/>
      <c r="R39" s="64"/>
      <c r="S39" s="64"/>
      <c r="T39" s="66"/>
      <c r="U39" s="64"/>
      <c r="V39" s="55">
        <f t="shared" si="5"/>
        <v>10</v>
      </c>
      <c r="W39" s="56"/>
      <c r="X39" s="63" t="s">
        <v>140</v>
      </c>
      <c r="Y39" s="64"/>
      <c r="Z39" s="60">
        <v>1</v>
      </c>
      <c r="AA39" s="60">
        <v>1</v>
      </c>
      <c r="AB39" s="60">
        <v>1</v>
      </c>
      <c r="AC39" s="60">
        <v>1</v>
      </c>
      <c r="AD39" s="60">
        <v>1</v>
      </c>
      <c r="AE39" s="60">
        <v>1</v>
      </c>
      <c r="AF39" s="60">
        <v>1</v>
      </c>
      <c r="AG39" s="64"/>
      <c r="AH39" s="60">
        <v>1</v>
      </c>
      <c r="AI39" s="83"/>
      <c r="AJ39" s="60">
        <v>1</v>
      </c>
      <c r="AK39" s="64"/>
      <c r="AL39" s="60">
        <v>1</v>
      </c>
      <c r="AM39" s="60">
        <v>1</v>
      </c>
      <c r="AN39" s="64"/>
      <c r="AO39" s="64"/>
      <c r="AP39" s="60">
        <v>1</v>
      </c>
      <c r="AQ39" s="60">
        <v>1</v>
      </c>
      <c r="AR39" s="60">
        <v>1</v>
      </c>
      <c r="AS39" s="60">
        <v>1</v>
      </c>
      <c r="AT39" s="60">
        <v>1</v>
      </c>
      <c r="AU39" s="60">
        <v>1</v>
      </c>
      <c r="AV39" s="60">
        <v>1</v>
      </c>
      <c r="AW39" s="60">
        <v>1</v>
      </c>
      <c r="AX39" s="60">
        <v>1</v>
      </c>
      <c r="AY39" s="60">
        <v>1</v>
      </c>
      <c r="AZ39" s="60">
        <v>1</v>
      </c>
      <c r="BA39" s="60">
        <v>1</v>
      </c>
      <c r="BB39" s="65">
        <f>SUM(Y39:BA39)</f>
        <v>23</v>
      </c>
    </row>
    <row r="40" spans="1:54" ht="15.75">
      <c r="A40" s="84" t="s">
        <v>141</v>
      </c>
      <c r="B40" s="468"/>
      <c r="C40" s="85"/>
      <c r="D40" s="86">
        <v>1</v>
      </c>
      <c r="E40" s="86">
        <v>1</v>
      </c>
      <c r="F40" s="86">
        <v>1</v>
      </c>
      <c r="G40" s="85"/>
      <c r="H40" s="86">
        <v>1</v>
      </c>
      <c r="I40" s="86">
        <v>1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7"/>
      <c r="U40" s="85"/>
      <c r="V40" s="88">
        <f t="shared" si="5"/>
        <v>5</v>
      </c>
      <c r="W40" s="56"/>
      <c r="X40" s="89" t="s">
        <v>142</v>
      </c>
      <c r="Y40" s="85"/>
      <c r="Z40" s="85"/>
      <c r="AA40" s="85"/>
      <c r="AB40" s="85"/>
      <c r="AC40" s="86">
        <v>1</v>
      </c>
      <c r="AD40" s="85"/>
      <c r="AE40" s="85"/>
      <c r="AF40" s="85"/>
      <c r="AG40" s="85"/>
      <c r="AH40" s="85"/>
      <c r="AI40" s="85"/>
      <c r="AJ40" s="85"/>
      <c r="AK40" s="85"/>
      <c r="AL40" s="86">
        <v>1</v>
      </c>
      <c r="AM40" s="86">
        <v>1</v>
      </c>
      <c r="AN40" s="85"/>
      <c r="AO40" s="85"/>
      <c r="AP40" s="85"/>
      <c r="AQ40" s="86">
        <v>1</v>
      </c>
      <c r="AR40" s="85"/>
      <c r="AS40" s="85"/>
      <c r="AT40" s="86">
        <v>1</v>
      </c>
      <c r="AU40" s="85"/>
      <c r="AV40" s="85"/>
      <c r="AW40" s="85"/>
      <c r="AX40" s="85"/>
      <c r="AY40" s="86">
        <v>1</v>
      </c>
      <c r="AZ40" s="85"/>
      <c r="BA40" s="85"/>
      <c r="BB40" s="90">
        <f>SUM(Y40:BA40)</f>
        <v>6</v>
      </c>
    </row>
    <row r="41" spans="1:54" s="93" customFormat="1" ht="15.75">
      <c r="A41" s="69" t="s">
        <v>143</v>
      </c>
      <c r="B41" s="468"/>
      <c r="C41" s="60">
        <v>2</v>
      </c>
      <c r="D41" s="60">
        <v>2</v>
      </c>
      <c r="E41" s="60">
        <v>2</v>
      </c>
      <c r="F41" s="60">
        <v>2</v>
      </c>
      <c r="G41" s="60">
        <v>1</v>
      </c>
      <c r="H41" s="60">
        <v>2</v>
      </c>
      <c r="I41" s="60">
        <v>2</v>
      </c>
      <c r="J41" s="60">
        <v>1</v>
      </c>
      <c r="K41" s="60">
        <v>1</v>
      </c>
      <c r="L41" s="64"/>
      <c r="M41" s="64"/>
      <c r="N41" s="60">
        <v>1</v>
      </c>
      <c r="O41" s="60">
        <v>1</v>
      </c>
      <c r="P41" s="64"/>
      <c r="Q41" s="64"/>
      <c r="R41" s="64"/>
      <c r="S41" s="64"/>
      <c r="T41" s="64"/>
      <c r="U41" s="64"/>
      <c r="V41" s="55">
        <f t="shared" si="5"/>
        <v>17</v>
      </c>
      <c r="W41" s="91"/>
      <c r="X41" s="92" t="s">
        <v>144</v>
      </c>
      <c r="Y41" s="64"/>
      <c r="Z41" s="64"/>
      <c r="AA41" s="64"/>
      <c r="AB41" s="60">
        <v>2</v>
      </c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0">
        <v>2</v>
      </c>
      <c r="AR41" s="64"/>
      <c r="AS41" s="64"/>
      <c r="AT41" s="60">
        <v>2</v>
      </c>
      <c r="AU41" s="64"/>
      <c r="AV41" s="64"/>
      <c r="AW41" s="60">
        <v>1</v>
      </c>
      <c r="AX41" s="64"/>
      <c r="AY41" s="60">
        <v>1</v>
      </c>
      <c r="AZ41" s="60">
        <v>1</v>
      </c>
      <c r="BA41" s="64"/>
      <c r="BB41" s="65">
        <f>SUM(Y41:BA41)</f>
        <v>9</v>
      </c>
    </row>
    <row r="42" spans="1:54" s="93" customFormat="1" ht="15.75">
      <c r="A42" s="69"/>
      <c r="B42" s="469"/>
      <c r="C42" s="60">
        <f>SUM(C24:C41)</f>
        <v>41.5</v>
      </c>
      <c r="D42" s="60">
        <f>SUM(D24:D41)</f>
        <v>40</v>
      </c>
      <c r="E42" s="60">
        <f>SUM(E24:E41)</f>
        <v>33.5</v>
      </c>
      <c r="F42" s="60">
        <f>SUM(F24:F41)</f>
        <v>42.5</v>
      </c>
      <c r="G42" s="60">
        <f aca="true" t="shared" si="7" ref="G42:V42">SUM(G24:G41)</f>
        <v>33</v>
      </c>
      <c r="H42" s="60">
        <f t="shared" si="7"/>
        <v>43</v>
      </c>
      <c r="I42" s="60">
        <f t="shared" si="7"/>
        <v>30.5</v>
      </c>
      <c r="J42" s="60">
        <f t="shared" si="7"/>
        <v>26</v>
      </c>
      <c r="K42" s="60">
        <f t="shared" si="7"/>
        <v>32</v>
      </c>
      <c r="L42" s="60">
        <f t="shared" si="7"/>
        <v>28.5</v>
      </c>
      <c r="M42" s="60">
        <f t="shared" si="7"/>
        <v>18</v>
      </c>
      <c r="N42" s="60">
        <f t="shared" si="7"/>
        <v>18</v>
      </c>
      <c r="O42" s="60">
        <f t="shared" si="7"/>
        <v>18</v>
      </c>
      <c r="P42" s="60">
        <f t="shared" si="7"/>
        <v>18</v>
      </c>
      <c r="Q42" s="60">
        <f t="shared" si="7"/>
        <v>10</v>
      </c>
      <c r="R42" s="60">
        <f t="shared" si="7"/>
        <v>19.5</v>
      </c>
      <c r="S42" s="60">
        <f t="shared" si="7"/>
        <v>11</v>
      </c>
      <c r="T42" s="60">
        <f t="shared" si="7"/>
        <v>15</v>
      </c>
      <c r="U42" s="60">
        <f t="shared" si="7"/>
        <v>0</v>
      </c>
      <c r="V42" s="60">
        <f t="shared" si="7"/>
        <v>478</v>
      </c>
      <c r="W42" s="91"/>
      <c r="X42" s="55"/>
      <c r="Y42" s="60">
        <f aca="true" t="shared" si="8" ref="Y42:BA42">SUM(Y24:Y41)</f>
        <v>12</v>
      </c>
      <c r="Z42" s="60">
        <f t="shared" si="8"/>
        <v>8</v>
      </c>
      <c r="AA42" s="60">
        <f t="shared" si="8"/>
        <v>21</v>
      </c>
      <c r="AB42" s="60">
        <f t="shared" si="8"/>
        <v>39.5</v>
      </c>
      <c r="AC42" s="60">
        <f t="shared" si="8"/>
        <v>25</v>
      </c>
      <c r="AD42" s="60">
        <f>SUM(AD24:AD41)</f>
        <v>35</v>
      </c>
      <c r="AE42" s="60">
        <f t="shared" si="8"/>
        <v>22</v>
      </c>
      <c r="AF42" s="60">
        <f t="shared" si="8"/>
        <v>23</v>
      </c>
      <c r="AG42" s="60">
        <f t="shared" si="8"/>
        <v>10</v>
      </c>
      <c r="AH42" s="60">
        <f t="shared" si="8"/>
        <v>17</v>
      </c>
      <c r="AI42" s="60">
        <f t="shared" si="8"/>
        <v>18</v>
      </c>
      <c r="AJ42" s="60">
        <f t="shared" si="8"/>
        <v>28</v>
      </c>
      <c r="AK42" s="60">
        <f t="shared" si="8"/>
        <v>1</v>
      </c>
      <c r="AL42" s="60">
        <f t="shared" si="8"/>
        <v>31</v>
      </c>
      <c r="AM42" s="60">
        <f t="shared" si="8"/>
        <v>29</v>
      </c>
      <c r="AN42" s="60">
        <f t="shared" si="8"/>
        <v>1</v>
      </c>
      <c r="AO42" s="60">
        <f t="shared" si="8"/>
        <v>8</v>
      </c>
      <c r="AP42" s="60">
        <f t="shared" si="8"/>
        <v>19</v>
      </c>
      <c r="AQ42" s="60">
        <f t="shared" si="8"/>
        <v>36</v>
      </c>
      <c r="AR42" s="60">
        <f t="shared" si="8"/>
        <v>28.5</v>
      </c>
      <c r="AS42" s="60">
        <f t="shared" si="8"/>
        <v>29</v>
      </c>
      <c r="AT42" s="60">
        <f t="shared" si="8"/>
        <v>36</v>
      </c>
      <c r="AU42" s="60">
        <f t="shared" si="8"/>
        <v>18</v>
      </c>
      <c r="AV42" s="60">
        <f t="shared" si="8"/>
        <v>31</v>
      </c>
      <c r="AW42" s="60">
        <f t="shared" si="8"/>
        <v>16</v>
      </c>
      <c r="AX42" s="60">
        <f t="shared" si="8"/>
        <v>21</v>
      </c>
      <c r="AY42" s="60">
        <f t="shared" si="8"/>
        <v>23</v>
      </c>
      <c r="AZ42" s="60">
        <f t="shared" si="8"/>
        <v>35</v>
      </c>
      <c r="BA42" s="60">
        <f t="shared" si="8"/>
        <v>17.5</v>
      </c>
      <c r="BB42" s="65"/>
    </row>
    <row r="43" spans="1:54" s="93" customFormat="1" ht="15.75">
      <c r="A43" s="94"/>
      <c r="B43" s="70"/>
      <c r="C43" s="60">
        <f>SUM(C42+C22)</f>
        <v>85.5</v>
      </c>
      <c r="D43" s="60">
        <f aca="true" t="shared" si="9" ref="D43:N43">SUM(D42+D22)</f>
        <v>84</v>
      </c>
      <c r="E43" s="60">
        <f t="shared" si="9"/>
        <v>69.5</v>
      </c>
      <c r="F43" s="60">
        <f t="shared" si="9"/>
        <v>83.5</v>
      </c>
      <c r="G43" s="60">
        <f t="shared" si="9"/>
        <v>64</v>
      </c>
      <c r="H43" s="60">
        <f t="shared" si="9"/>
        <v>81</v>
      </c>
      <c r="I43" s="60">
        <f t="shared" si="9"/>
        <v>53.5</v>
      </c>
      <c r="J43" s="60">
        <f t="shared" si="9"/>
        <v>36</v>
      </c>
      <c r="K43" s="60">
        <f t="shared" si="9"/>
        <v>62</v>
      </c>
      <c r="L43" s="60">
        <f t="shared" si="9"/>
        <v>45.5</v>
      </c>
      <c r="M43" s="64">
        <f t="shared" si="9"/>
        <v>30</v>
      </c>
      <c r="N43" s="64">
        <f t="shared" si="9"/>
        <v>29</v>
      </c>
      <c r="O43" s="64">
        <f>SUM(O42+O22)</f>
        <v>26</v>
      </c>
      <c r="P43" s="64">
        <f aca="true" t="shared" si="10" ref="P43:V43">SUM(P42+P22)</f>
        <v>27</v>
      </c>
      <c r="Q43" s="64">
        <f t="shared" si="10"/>
        <v>11</v>
      </c>
      <c r="R43" s="64">
        <f t="shared" si="10"/>
        <v>23.5</v>
      </c>
      <c r="S43" s="64">
        <f t="shared" si="10"/>
        <v>21</v>
      </c>
      <c r="T43" s="64">
        <f t="shared" si="10"/>
        <v>18</v>
      </c>
      <c r="U43" s="64">
        <f t="shared" si="10"/>
        <v>0</v>
      </c>
      <c r="V43" s="65">
        <f t="shared" si="10"/>
        <v>850</v>
      </c>
      <c r="W43" s="91"/>
      <c r="X43" s="55"/>
      <c r="Y43" s="64">
        <f aca="true" t="shared" si="11" ref="Y43:AL43">SUM(Y22+Y42)</f>
        <v>17</v>
      </c>
      <c r="Z43" s="64">
        <f t="shared" si="11"/>
        <v>11</v>
      </c>
      <c r="AA43" s="60">
        <f t="shared" si="11"/>
        <v>40</v>
      </c>
      <c r="AB43" s="60">
        <f t="shared" si="11"/>
        <v>72.5</v>
      </c>
      <c r="AC43" s="60">
        <f t="shared" si="11"/>
        <v>47</v>
      </c>
      <c r="AD43" s="60">
        <f t="shared" si="11"/>
        <v>60</v>
      </c>
      <c r="AE43" s="60">
        <f t="shared" si="11"/>
        <v>37</v>
      </c>
      <c r="AF43" s="60">
        <f t="shared" si="11"/>
        <v>37</v>
      </c>
      <c r="AG43" s="64">
        <f t="shared" si="11"/>
        <v>10</v>
      </c>
      <c r="AH43" s="64">
        <f t="shared" si="11"/>
        <v>24</v>
      </c>
      <c r="AI43" s="64">
        <f t="shared" si="11"/>
        <v>28</v>
      </c>
      <c r="AJ43" s="60">
        <f t="shared" si="11"/>
        <v>46</v>
      </c>
      <c r="AK43" s="64">
        <f t="shared" si="11"/>
        <v>1</v>
      </c>
      <c r="AL43" s="60">
        <f t="shared" si="11"/>
        <v>52</v>
      </c>
      <c r="AM43" s="60">
        <f>SUM(AM22+AM42)</f>
        <v>55</v>
      </c>
      <c r="AN43" s="64">
        <f aca="true" t="shared" si="12" ref="AN43:BB43">SUM(AN22+AN42)</f>
        <v>1</v>
      </c>
      <c r="AO43" s="64">
        <f t="shared" si="12"/>
        <v>12</v>
      </c>
      <c r="AP43" s="64">
        <f t="shared" si="12"/>
        <v>31</v>
      </c>
      <c r="AQ43" s="60">
        <f t="shared" si="12"/>
        <v>69.5</v>
      </c>
      <c r="AR43" s="60">
        <f t="shared" si="12"/>
        <v>52</v>
      </c>
      <c r="AS43" s="60">
        <f t="shared" si="12"/>
        <v>41</v>
      </c>
      <c r="AT43" s="60">
        <f t="shared" si="12"/>
        <v>55.5</v>
      </c>
      <c r="AU43" s="64">
        <f t="shared" si="12"/>
        <v>27.5</v>
      </c>
      <c r="AV43" s="60">
        <f t="shared" si="12"/>
        <v>54</v>
      </c>
      <c r="AW43" s="64">
        <f>SUM(AW22+AW42)</f>
        <v>17</v>
      </c>
      <c r="AX43" s="60">
        <f t="shared" si="12"/>
        <v>35</v>
      </c>
      <c r="AY43" s="64">
        <f t="shared" si="12"/>
        <v>29</v>
      </c>
      <c r="AZ43" s="60">
        <f t="shared" si="12"/>
        <v>66.5</v>
      </c>
      <c r="BA43" s="64">
        <f t="shared" si="12"/>
        <v>33</v>
      </c>
      <c r="BB43" s="60">
        <f t="shared" si="12"/>
        <v>423</v>
      </c>
    </row>
    <row r="44" spans="1:54" s="93" customFormat="1" ht="7.5" customHeight="1">
      <c r="A44" s="95"/>
      <c r="B44" s="125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26"/>
      <c r="X44" s="127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</row>
    <row r="45" spans="1:54" ht="15.75">
      <c r="A45" s="95" t="s">
        <v>145</v>
      </c>
      <c r="B45" s="96"/>
      <c r="C45" s="97">
        <f>SUM(C11:C21)</f>
        <v>18</v>
      </c>
      <c r="D45" s="97">
        <f aca="true" t="shared" si="13" ref="D45:V45">SUM(D11:D21)</f>
        <v>19</v>
      </c>
      <c r="E45" s="97">
        <f t="shared" si="13"/>
        <v>16</v>
      </c>
      <c r="F45" s="97">
        <f t="shared" si="13"/>
        <v>14</v>
      </c>
      <c r="G45" s="97">
        <f t="shared" si="13"/>
        <v>13</v>
      </c>
      <c r="H45" s="97">
        <f t="shared" si="13"/>
        <v>15</v>
      </c>
      <c r="I45" s="97">
        <f t="shared" si="13"/>
        <v>6</v>
      </c>
      <c r="J45" s="97">
        <f t="shared" si="13"/>
        <v>2</v>
      </c>
      <c r="K45" s="97">
        <f t="shared" si="13"/>
        <v>13</v>
      </c>
      <c r="L45" s="97">
        <f t="shared" si="13"/>
        <v>6</v>
      </c>
      <c r="M45" s="98">
        <f t="shared" si="13"/>
        <v>6</v>
      </c>
      <c r="N45" s="98">
        <f t="shared" si="13"/>
        <v>9</v>
      </c>
      <c r="O45" s="98">
        <f t="shared" si="13"/>
        <v>2</v>
      </c>
      <c r="P45" s="98">
        <f t="shared" si="13"/>
        <v>4</v>
      </c>
      <c r="Q45" s="98">
        <f t="shared" si="13"/>
        <v>0</v>
      </c>
      <c r="R45" s="98">
        <f t="shared" si="13"/>
        <v>0</v>
      </c>
      <c r="S45" s="98">
        <f t="shared" si="13"/>
        <v>9</v>
      </c>
      <c r="T45" s="98">
        <f t="shared" si="13"/>
        <v>0</v>
      </c>
      <c r="U45" s="98">
        <f t="shared" si="13"/>
        <v>0</v>
      </c>
      <c r="V45" s="97">
        <f t="shared" si="13"/>
        <v>152</v>
      </c>
      <c r="W45" s="56"/>
      <c r="X45" s="99" t="s">
        <v>146</v>
      </c>
      <c r="Y45" s="98">
        <f aca="true" t="shared" si="14" ref="Y45:BB45">SUM(Y11:Y21)</f>
        <v>3</v>
      </c>
      <c r="Z45" s="98">
        <f t="shared" si="14"/>
        <v>1</v>
      </c>
      <c r="AA45" s="100">
        <f t="shared" si="14"/>
        <v>8</v>
      </c>
      <c r="AB45" s="100">
        <f t="shared" si="14"/>
        <v>13</v>
      </c>
      <c r="AC45" s="100">
        <f t="shared" si="14"/>
        <v>14</v>
      </c>
      <c r="AD45" s="100">
        <f t="shared" si="14"/>
        <v>7</v>
      </c>
      <c r="AE45" s="100">
        <f t="shared" si="14"/>
        <v>5</v>
      </c>
      <c r="AF45" s="100">
        <f t="shared" si="14"/>
        <v>3</v>
      </c>
      <c r="AG45" s="98">
        <f t="shared" si="14"/>
        <v>0</v>
      </c>
      <c r="AH45" s="98">
        <f t="shared" si="14"/>
        <v>6</v>
      </c>
      <c r="AI45" s="98">
        <f t="shared" si="14"/>
        <v>4</v>
      </c>
      <c r="AJ45" s="100">
        <f t="shared" si="14"/>
        <v>8</v>
      </c>
      <c r="AK45" s="98">
        <f t="shared" si="14"/>
        <v>0</v>
      </c>
      <c r="AL45" s="100">
        <f t="shared" si="14"/>
        <v>8</v>
      </c>
      <c r="AM45" s="100">
        <f t="shared" si="14"/>
        <v>10</v>
      </c>
      <c r="AN45" s="98">
        <f t="shared" si="14"/>
        <v>0</v>
      </c>
      <c r="AO45" s="98">
        <f t="shared" si="14"/>
        <v>3</v>
      </c>
      <c r="AP45" s="98">
        <f t="shared" si="14"/>
        <v>7</v>
      </c>
      <c r="AQ45" s="100">
        <f t="shared" si="14"/>
        <v>14</v>
      </c>
      <c r="AR45" s="100">
        <f t="shared" si="14"/>
        <v>8</v>
      </c>
      <c r="AS45" s="100">
        <f t="shared" si="14"/>
        <v>7</v>
      </c>
      <c r="AT45" s="100">
        <f t="shared" si="14"/>
        <v>6</v>
      </c>
      <c r="AU45" s="98">
        <f t="shared" si="14"/>
        <v>1</v>
      </c>
      <c r="AV45" s="100">
        <f t="shared" si="14"/>
        <v>10</v>
      </c>
      <c r="AW45" s="98">
        <f t="shared" si="14"/>
        <v>0</v>
      </c>
      <c r="AX45" s="100">
        <f>SUM(AX11:AX21)</f>
        <v>4</v>
      </c>
      <c r="AY45" s="98">
        <f t="shared" si="14"/>
        <v>3</v>
      </c>
      <c r="AZ45" s="100">
        <f t="shared" si="14"/>
        <v>11</v>
      </c>
      <c r="BA45" s="98">
        <f t="shared" si="14"/>
        <v>1</v>
      </c>
      <c r="BB45" s="100">
        <f t="shared" si="14"/>
        <v>165</v>
      </c>
    </row>
    <row r="46" spans="1:54" ht="15.75">
      <c r="A46" s="94" t="s">
        <v>147</v>
      </c>
      <c r="B46" s="70"/>
      <c r="C46" s="65">
        <f>SUM(C3:C10)</f>
        <v>26</v>
      </c>
      <c r="D46" s="65">
        <f aca="true" t="shared" si="15" ref="D46:V46">SUM(D3:D10)</f>
        <v>25</v>
      </c>
      <c r="E46" s="65">
        <f t="shared" si="15"/>
        <v>20</v>
      </c>
      <c r="F46" s="65">
        <f t="shared" si="15"/>
        <v>27</v>
      </c>
      <c r="G46" s="65">
        <f t="shared" si="15"/>
        <v>18</v>
      </c>
      <c r="H46" s="65">
        <f t="shared" si="15"/>
        <v>23</v>
      </c>
      <c r="I46" s="65">
        <f t="shared" si="15"/>
        <v>17</v>
      </c>
      <c r="J46" s="65">
        <f t="shared" si="15"/>
        <v>8</v>
      </c>
      <c r="K46" s="65">
        <f t="shared" si="15"/>
        <v>17</v>
      </c>
      <c r="L46" s="65">
        <f t="shared" si="15"/>
        <v>11</v>
      </c>
      <c r="M46" s="64">
        <f t="shared" si="15"/>
        <v>6</v>
      </c>
      <c r="N46" s="64">
        <f t="shared" si="15"/>
        <v>2</v>
      </c>
      <c r="O46" s="64">
        <f t="shared" si="15"/>
        <v>6</v>
      </c>
      <c r="P46" s="64">
        <f t="shared" si="15"/>
        <v>5</v>
      </c>
      <c r="Q46" s="64">
        <f t="shared" si="15"/>
        <v>1</v>
      </c>
      <c r="R46" s="64">
        <f t="shared" si="15"/>
        <v>4</v>
      </c>
      <c r="S46" s="64">
        <f t="shared" si="15"/>
        <v>1</v>
      </c>
      <c r="T46" s="64">
        <f t="shared" si="15"/>
        <v>3</v>
      </c>
      <c r="U46" s="64">
        <f t="shared" si="15"/>
        <v>0</v>
      </c>
      <c r="V46" s="65">
        <f t="shared" si="15"/>
        <v>220</v>
      </c>
      <c r="W46" s="56"/>
      <c r="X46" s="101" t="s">
        <v>148</v>
      </c>
      <c r="Y46" s="64">
        <f aca="true" t="shared" si="16" ref="Y46:BB46">SUM(Y3:Y10)</f>
        <v>2</v>
      </c>
      <c r="Z46" s="64">
        <f t="shared" si="16"/>
        <v>2</v>
      </c>
      <c r="AA46" s="60">
        <f t="shared" si="16"/>
        <v>11</v>
      </c>
      <c r="AB46" s="60">
        <f t="shared" si="16"/>
        <v>20</v>
      </c>
      <c r="AC46" s="60">
        <f t="shared" si="16"/>
        <v>8</v>
      </c>
      <c r="AD46" s="60">
        <f t="shared" si="16"/>
        <v>18</v>
      </c>
      <c r="AE46" s="60">
        <f t="shared" si="16"/>
        <v>10</v>
      </c>
      <c r="AF46" s="60">
        <f t="shared" si="16"/>
        <v>11</v>
      </c>
      <c r="AG46" s="64">
        <f t="shared" si="16"/>
        <v>0</v>
      </c>
      <c r="AH46" s="64">
        <f t="shared" si="16"/>
        <v>1</v>
      </c>
      <c r="AI46" s="64">
        <f t="shared" si="16"/>
        <v>6</v>
      </c>
      <c r="AJ46" s="60">
        <f t="shared" si="16"/>
        <v>10</v>
      </c>
      <c r="AK46" s="64">
        <f t="shared" si="16"/>
        <v>0</v>
      </c>
      <c r="AL46" s="60">
        <f t="shared" si="16"/>
        <v>13</v>
      </c>
      <c r="AM46" s="60">
        <f t="shared" si="16"/>
        <v>16</v>
      </c>
      <c r="AN46" s="64">
        <f t="shared" si="16"/>
        <v>0</v>
      </c>
      <c r="AO46" s="64">
        <f t="shared" si="16"/>
        <v>1</v>
      </c>
      <c r="AP46" s="64">
        <f t="shared" si="16"/>
        <v>5</v>
      </c>
      <c r="AQ46" s="60">
        <f t="shared" si="16"/>
        <v>19.5</v>
      </c>
      <c r="AR46" s="60">
        <f t="shared" si="16"/>
        <v>15.5</v>
      </c>
      <c r="AS46" s="60">
        <f t="shared" si="16"/>
        <v>5</v>
      </c>
      <c r="AT46" s="60">
        <f t="shared" si="16"/>
        <v>13.5</v>
      </c>
      <c r="AU46" s="64">
        <f t="shared" si="16"/>
        <v>8.5</v>
      </c>
      <c r="AV46" s="60">
        <f t="shared" si="16"/>
        <v>13</v>
      </c>
      <c r="AW46" s="64">
        <f t="shared" si="16"/>
        <v>1</v>
      </c>
      <c r="AX46" s="60">
        <f t="shared" si="16"/>
        <v>10</v>
      </c>
      <c r="AY46" s="64">
        <f t="shared" si="16"/>
        <v>3</v>
      </c>
      <c r="AZ46" s="60">
        <f t="shared" si="16"/>
        <v>20.5</v>
      </c>
      <c r="BA46" s="64">
        <f t="shared" si="16"/>
        <v>14.5</v>
      </c>
      <c r="BB46" s="60">
        <f t="shared" si="16"/>
        <v>258</v>
      </c>
    </row>
    <row r="47" spans="1:54" ht="15.75">
      <c r="A47" s="94" t="s">
        <v>149</v>
      </c>
      <c r="B47" s="70"/>
      <c r="C47" s="65">
        <f>SUM(C32:C41)</f>
        <v>17</v>
      </c>
      <c r="D47" s="65">
        <f aca="true" t="shared" si="17" ref="D47:V47">SUM(D32:D41)</f>
        <v>20</v>
      </c>
      <c r="E47" s="65">
        <f t="shared" si="17"/>
        <v>16</v>
      </c>
      <c r="F47" s="65">
        <f t="shared" si="17"/>
        <v>20</v>
      </c>
      <c r="G47" s="65">
        <f t="shared" si="17"/>
        <v>14</v>
      </c>
      <c r="H47" s="65">
        <f t="shared" si="17"/>
        <v>19</v>
      </c>
      <c r="I47" s="65">
        <f t="shared" si="17"/>
        <v>17</v>
      </c>
      <c r="J47" s="65">
        <f t="shared" si="17"/>
        <v>12</v>
      </c>
      <c r="K47" s="65">
        <f t="shared" si="17"/>
        <v>14</v>
      </c>
      <c r="L47" s="65">
        <f t="shared" si="17"/>
        <v>13</v>
      </c>
      <c r="M47" s="64">
        <f t="shared" si="17"/>
        <v>10</v>
      </c>
      <c r="N47" s="64">
        <f t="shared" si="17"/>
        <v>14</v>
      </c>
      <c r="O47" s="64">
        <f t="shared" si="17"/>
        <v>9</v>
      </c>
      <c r="P47" s="64">
        <f t="shared" si="17"/>
        <v>8</v>
      </c>
      <c r="Q47" s="64">
        <f t="shared" si="17"/>
        <v>4</v>
      </c>
      <c r="R47" s="64">
        <f t="shared" si="17"/>
        <v>10</v>
      </c>
      <c r="S47" s="64">
        <f t="shared" si="17"/>
        <v>9</v>
      </c>
      <c r="T47" s="64">
        <f t="shared" si="17"/>
        <v>4</v>
      </c>
      <c r="U47" s="64">
        <f t="shared" si="17"/>
        <v>0</v>
      </c>
      <c r="V47" s="65">
        <f t="shared" si="17"/>
        <v>230</v>
      </c>
      <c r="W47" s="56"/>
      <c r="X47" s="101" t="s">
        <v>146</v>
      </c>
      <c r="Y47" s="64">
        <f aca="true" t="shared" si="18" ref="Y47:BB47">SUM(Y32:Y41)</f>
        <v>6</v>
      </c>
      <c r="Z47" s="64">
        <f t="shared" si="18"/>
        <v>6</v>
      </c>
      <c r="AA47" s="60">
        <f t="shared" si="18"/>
        <v>9</v>
      </c>
      <c r="AB47" s="60">
        <f t="shared" si="18"/>
        <v>16</v>
      </c>
      <c r="AC47" s="60">
        <f t="shared" si="18"/>
        <v>17</v>
      </c>
      <c r="AD47" s="60">
        <f t="shared" si="18"/>
        <v>16</v>
      </c>
      <c r="AE47" s="60">
        <f t="shared" si="18"/>
        <v>9</v>
      </c>
      <c r="AF47" s="60">
        <f t="shared" si="18"/>
        <v>13</v>
      </c>
      <c r="AG47" s="64">
        <f t="shared" si="18"/>
        <v>7</v>
      </c>
      <c r="AH47" s="64">
        <f t="shared" si="18"/>
        <v>9</v>
      </c>
      <c r="AI47" s="64">
        <f t="shared" si="18"/>
        <v>9</v>
      </c>
      <c r="AJ47" s="60">
        <f t="shared" si="18"/>
        <v>12</v>
      </c>
      <c r="AK47" s="64">
        <f t="shared" si="18"/>
        <v>1</v>
      </c>
      <c r="AL47" s="60">
        <f t="shared" si="18"/>
        <v>15</v>
      </c>
      <c r="AM47" s="60">
        <f t="shared" si="18"/>
        <v>15</v>
      </c>
      <c r="AN47" s="64">
        <f t="shared" si="18"/>
        <v>1</v>
      </c>
      <c r="AO47" s="64">
        <f t="shared" si="18"/>
        <v>5</v>
      </c>
      <c r="AP47" s="64">
        <f t="shared" si="18"/>
        <v>8</v>
      </c>
      <c r="AQ47" s="60">
        <f t="shared" si="18"/>
        <v>20</v>
      </c>
      <c r="AR47" s="60">
        <f t="shared" si="18"/>
        <v>16</v>
      </c>
      <c r="AS47" s="60">
        <f t="shared" si="18"/>
        <v>16</v>
      </c>
      <c r="AT47" s="60">
        <f t="shared" si="18"/>
        <v>19</v>
      </c>
      <c r="AU47" s="64">
        <f t="shared" si="18"/>
        <v>10</v>
      </c>
      <c r="AV47" s="60">
        <f t="shared" si="18"/>
        <v>15</v>
      </c>
      <c r="AW47" s="64">
        <f t="shared" si="18"/>
        <v>8</v>
      </c>
      <c r="AX47" s="60">
        <f t="shared" si="18"/>
        <v>12</v>
      </c>
      <c r="AY47" s="64">
        <f t="shared" si="18"/>
        <v>13</v>
      </c>
      <c r="AZ47" s="60">
        <f t="shared" si="18"/>
        <v>17</v>
      </c>
      <c r="BA47" s="64">
        <f t="shared" si="18"/>
        <v>7</v>
      </c>
      <c r="BB47" s="60">
        <f t="shared" si="18"/>
        <v>327</v>
      </c>
    </row>
    <row r="48" spans="1:54" ht="16.5" thickBot="1">
      <c r="A48" s="102" t="s">
        <v>150</v>
      </c>
      <c r="B48" s="103"/>
      <c r="C48" s="90">
        <f>SUM(C24:C31)</f>
        <v>24.5</v>
      </c>
      <c r="D48" s="90">
        <f aca="true" t="shared" si="19" ref="D48:V48">SUM(D24:D31)</f>
        <v>20</v>
      </c>
      <c r="E48" s="90">
        <f t="shared" si="19"/>
        <v>17.5</v>
      </c>
      <c r="F48" s="90">
        <f t="shared" si="19"/>
        <v>22.5</v>
      </c>
      <c r="G48" s="90">
        <f t="shared" si="19"/>
        <v>19</v>
      </c>
      <c r="H48" s="90">
        <f t="shared" si="19"/>
        <v>24</v>
      </c>
      <c r="I48" s="90">
        <f t="shared" si="19"/>
        <v>13.5</v>
      </c>
      <c r="J48" s="90">
        <f t="shared" si="19"/>
        <v>14</v>
      </c>
      <c r="K48" s="90">
        <f t="shared" si="19"/>
        <v>18</v>
      </c>
      <c r="L48" s="90">
        <f t="shared" si="19"/>
        <v>15.5</v>
      </c>
      <c r="M48" s="85">
        <f t="shared" si="19"/>
        <v>8</v>
      </c>
      <c r="N48" s="85">
        <f t="shared" si="19"/>
        <v>4</v>
      </c>
      <c r="O48" s="85">
        <f t="shared" si="19"/>
        <v>9</v>
      </c>
      <c r="P48" s="85">
        <f t="shared" si="19"/>
        <v>10</v>
      </c>
      <c r="Q48" s="85">
        <f t="shared" si="19"/>
        <v>6</v>
      </c>
      <c r="R48" s="85">
        <f t="shared" si="19"/>
        <v>9.5</v>
      </c>
      <c r="S48" s="85">
        <f t="shared" si="19"/>
        <v>2</v>
      </c>
      <c r="T48" s="85">
        <f t="shared" si="19"/>
        <v>11</v>
      </c>
      <c r="U48" s="85">
        <f t="shared" si="19"/>
        <v>0</v>
      </c>
      <c r="V48" s="90">
        <f t="shared" si="19"/>
        <v>248</v>
      </c>
      <c r="W48" s="56"/>
      <c r="X48" s="101" t="s">
        <v>148</v>
      </c>
      <c r="Y48" s="85">
        <f aca="true" t="shared" si="20" ref="Y48:BB48">SUM(Y24:Y31)</f>
        <v>6</v>
      </c>
      <c r="Z48" s="85">
        <f t="shared" si="20"/>
        <v>2</v>
      </c>
      <c r="AA48" s="86">
        <f t="shared" si="20"/>
        <v>12</v>
      </c>
      <c r="AB48" s="86">
        <f t="shared" si="20"/>
        <v>23.5</v>
      </c>
      <c r="AC48" s="86">
        <f t="shared" si="20"/>
        <v>8</v>
      </c>
      <c r="AD48" s="86">
        <f t="shared" si="20"/>
        <v>19</v>
      </c>
      <c r="AE48" s="86">
        <f t="shared" si="20"/>
        <v>13</v>
      </c>
      <c r="AF48" s="86">
        <f t="shared" si="20"/>
        <v>10</v>
      </c>
      <c r="AG48" s="85">
        <f t="shared" si="20"/>
        <v>3</v>
      </c>
      <c r="AH48" s="85">
        <f t="shared" si="20"/>
        <v>8</v>
      </c>
      <c r="AI48" s="85">
        <f t="shared" si="20"/>
        <v>9</v>
      </c>
      <c r="AJ48" s="86">
        <f t="shared" si="20"/>
        <v>16</v>
      </c>
      <c r="AK48" s="85">
        <f t="shared" si="20"/>
        <v>0</v>
      </c>
      <c r="AL48" s="86">
        <f t="shared" si="20"/>
        <v>16</v>
      </c>
      <c r="AM48" s="86">
        <f t="shared" si="20"/>
        <v>14</v>
      </c>
      <c r="AN48" s="85">
        <f t="shared" si="20"/>
        <v>0</v>
      </c>
      <c r="AO48" s="85">
        <f t="shared" si="20"/>
        <v>3</v>
      </c>
      <c r="AP48" s="85">
        <f t="shared" si="20"/>
        <v>11</v>
      </c>
      <c r="AQ48" s="86">
        <f t="shared" si="20"/>
        <v>16</v>
      </c>
      <c r="AR48" s="86">
        <f t="shared" si="20"/>
        <v>12.5</v>
      </c>
      <c r="AS48" s="86">
        <f t="shared" si="20"/>
        <v>13</v>
      </c>
      <c r="AT48" s="86">
        <f t="shared" si="20"/>
        <v>17</v>
      </c>
      <c r="AU48" s="85">
        <f t="shared" si="20"/>
        <v>8</v>
      </c>
      <c r="AV48" s="86">
        <f t="shared" si="20"/>
        <v>16</v>
      </c>
      <c r="AW48" s="85">
        <f t="shared" si="20"/>
        <v>8</v>
      </c>
      <c r="AX48" s="86">
        <f t="shared" si="20"/>
        <v>9</v>
      </c>
      <c r="AY48" s="85">
        <f t="shared" si="20"/>
        <v>10</v>
      </c>
      <c r="AZ48" s="86">
        <f t="shared" si="20"/>
        <v>18</v>
      </c>
      <c r="BA48" s="85">
        <f t="shared" si="20"/>
        <v>10.5</v>
      </c>
      <c r="BB48" s="86">
        <f t="shared" si="20"/>
        <v>311.5</v>
      </c>
    </row>
    <row r="49" spans="1:54" ht="16.5" thickBot="1">
      <c r="A49" s="104" t="s">
        <v>26</v>
      </c>
      <c r="B49" s="105"/>
      <c r="C49" s="106">
        <f aca="true" t="shared" si="21" ref="C49:U49">SUM(C45:C48)</f>
        <v>85.5</v>
      </c>
      <c r="D49" s="107">
        <f t="shared" si="21"/>
        <v>84</v>
      </c>
      <c r="E49" s="107">
        <f t="shared" si="21"/>
        <v>69.5</v>
      </c>
      <c r="F49" s="107">
        <f t="shared" si="21"/>
        <v>83.5</v>
      </c>
      <c r="G49" s="107">
        <f t="shared" si="21"/>
        <v>64</v>
      </c>
      <c r="H49" s="107">
        <f t="shared" si="21"/>
        <v>81</v>
      </c>
      <c r="I49" s="107">
        <f t="shared" si="21"/>
        <v>53.5</v>
      </c>
      <c r="J49" s="107">
        <f t="shared" si="21"/>
        <v>36</v>
      </c>
      <c r="K49" s="108">
        <f t="shared" si="21"/>
        <v>62</v>
      </c>
      <c r="L49" s="107">
        <f t="shared" si="21"/>
        <v>45.5</v>
      </c>
      <c r="M49" s="109">
        <f t="shared" si="21"/>
        <v>30</v>
      </c>
      <c r="N49" s="109">
        <f t="shared" si="21"/>
        <v>29</v>
      </c>
      <c r="O49" s="109">
        <f t="shared" si="21"/>
        <v>26</v>
      </c>
      <c r="P49" s="109">
        <f t="shared" si="21"/>
        <v>27</v>
      </c>
      <c r="Q49" s="109">
        <f t="shared" si="21"/>
        <v>11</v>
      </c>
      <c r="R49" s="109">
        <f t="shared" si="21"/>
        <v>23.5</v>
      </c>
      <c r="S49" s="109">
        <f t="shared" si="21"/>
        <v>21</v>
      </c>
      <c r="T49" s="110">
        <f t="shared" si="21"/>
        <v>18</v>
      </c>
      <c r="U49" s="109">
        <f t="shared" si="21"/>
        <v>0</v>
      </c>
      <c r="V49" s="55"/>
      <c r="W49" s="56"/>
      <c r="X49" s="56"/>
      <c r="Y49" s="111">
        <f>SUM(Y45:Y48)</f>
        <v>17</v>
      </c>
      <c r="Z49" s="111">
        <f aca="true" t="shared" si="22" ref="Z49:BA49">SUM(Z45:Z48)</f>
        <v>11</v>
      </c>
      <c r="AA49" s="112">
        <f t="shared" si="22"/>
        <v>40</v>
      </c>
      <c r="AB49" s="112">
        <f t="shared" si="22"/>
        <v>72.5</v>
      </c>
      <c r="AC49" s="112">
        <f t="shared" si="22"/>
        <v>47</v>
      </c>
      <c r="AD49" s="112">
        <f t="shared" si="22"/>
        <v>60</v>
      </c>
      <c r="AE49" s="112">
        <f t="shared" si="22"/>
        <v>37</v>
      </c>
      <c r="AF49" s="112">
        <f>SUM(AF45:AF48)</f>
        <v>37</v>
      </c>
      <c r="AG49" s="111">
        <f t="shared" si="22"/>
        <v>10</v>
      </c>
      <c r="AH49" s="111">
        <f t="shared" si="22"/>
        <v>24</v>
      </c>
      <c r="AI49" s="111">
        <f t="shared" si="22"/>
        <v>28</v>
      </c>
      <c r="AJ49" s="112">
        <f t="shared" si="22"/>
        <v>46</v>
      </c>
      <c r="AK49" s="111">
        <f t="shared" si="22"/>
        <v>1</v>
      </c>
      <c r="AL49" s="112">
        <f t="shared" si="22"/>
        <v>52</v>
      </c>
      <c r="AM49" s="112">
        <f t="shared" si="22"/>
        <v>55</v>
      </c>
      <c r="AN49" s="111">
        <f t="shared" si="22"/>
        <v>1</v>
      </c>
      <c r="AO49" s="111">
        <f t="shared" si="22"/>
        <v>12</v>
      </c>
      <c r="AP49" s="111">
        <f t="shared" si="22"/>
        <v>31</v>
      </c>
      <c r="AQ49" s="112">
        <f t="shared" si="22"/>
        <v>69.5</v>
      </c>
      <c r="AR49" s="112">
        <f t="shared" si="22"/>
        <v>52</v>
      </c>
      <c r="AS49" s="112">
        <f t="shared" si="22"/>
        <v>41</v>
      </c>
      <c r="AT49" s="112">
        <f t="shared" si="22"/>
        <v>55.5</v>
      </c>
      <c r="AU49" s="111">
        <f t="shared" si="22"/>
        <v>27.5</v>
      </c>
      <c r="AV49" s="112">
        <f t="shared" si="22"/>
        <v>54</v>
      </c>
      <c r="AW49" s="111">
        <f t="shared" si="22"/>
        <v>17</v>
      </c>
      <c r="AX49" s="112">
        <f t="shared" si="22"/>
        <v>35</v>
      </c>
      <c r="AY49" s="111">
        <f t="shared" si="22"/>
        <v>29</v>
      </c>
      <c r="AZ49" s="112">
        <f t="shared" si="22"/>
        <v>66.5</v>
      </c>
      <c r="BA49" s="111">
        <f t="shared" si="22"/>
        <v>33</v>
      </c>
      <c r="BB49" s="113"/>
    </row>
    <row r="52" spans="4:21" ht="15.75">
      <c r="D52" s="114"/>
      <c r="E52" s="114"/>
      <c r="F52" s="115"/>
      <c r="G52" s="116"/>
      <c r="H52" s="115"/>
      <c r="I52" s="115"/>
      <c r="J52" s="115"/>
      <c r="L52" s="115"/>
      <c r="M52" s="116"/>
      <c r="O52" s="114"/>
      <c r="P52" s="115"/>
      <c r="Q52" s="115"/>
      <c r="R52" s="115"/>
      <c r="S52" s="114"/>
      <c r="T52" s="115"/>
      <c r="U52" s="114"/>
    </row>
    <row r="53" spans="4:21" ht="15.75">
      <c r="D53" s="114"/>
      <c r="E53" s="114"/>
      <c r="F53" s="115"/>
      <c r="G53" s="116"/>
      <c r="H53" s="115"/>
      <c r="I53" s="115"/>
      <c r="J53" s="115"/>
      <c r="L53" s="115"/>
      <c r="M53" s="117"/>
      <c r="O53" s="114"/>
      <c r="P53" s="115"/>
      <c r="Q53" s="115"/>
      <c r="R53" s="115"/>
      <c r="S53" s="114"/>
      <c r="T53" s="115"/>
      <c r="U53" s="114"/>
    </row>
    <row r="54" spans="4:21" ht="15.75">
      <c r="D54" s="114"/>
      <c r="E54" s="114"/>
      <c r="F54" s="115"/>
      <c r="G54" s="116"/>
      <c r="H54" s="115"/>
      <c r="I54" s="115"/>
      <c r="J54" s="115"/>
      <c r="L54" s="115"/>
      <c r="M54" s="117"/>
      <c r="O54" s="114"/>
      <c r="P54" s="115"/>
      <c r="Q54" s="115"/>
      <c r="R54" s="115"/>
      <c r="S54" s="114"/>
      <c r="T54" s="115"/>
      <c r="U54" s="114"/>
    </row>
    <row r="55" spans="4:21" ht="15.75">
      <c r="D55" s="114"/>
      <c r="E55" s="114"/>
      <c r="F55" s="115"/>
      <c r="G55" s="116"/>
      <c r="H55" s="115"/>
      <c r="I55" s="115"/>
      <c r="J55" s="115"/>
      <c r="L55" s="115"/>
      <c r="M55" s="116"/>
      <c r="O55" s="114"/>
      <c r="P55" s="115"/>
      <c r="Q55" s="115"/>
      <c r="R55" s="115"/>
      <c r="S55" s="114"/>
      <c r="T55" s="115"/>
      <c r="U55" s="114"/>
    </row>
    <row r="56" spans="4:21" ht="15.75">
      <c r="D56" s="114"/>
      <c r="E56" s="114"/>
      <c r="F56" s="115"/>
      <c r="G56" s="116"/>
      <c r="H56" s="115"/>
      <c r="I56" s="115"/>
      <c r="J56" s="115"/>
      <c r="L56" s="115"/>
      <c r="M56" s="117"/>
      <c r="O56" s="114"/>
      <c r="P56" s="115"/>
      <c r="Q56" s="115"/>
      <c r="R56" s="115"/>
      <c r="S56" s="114"/>
      <c r="T56" s="115"/>
      <c r="U56" s="114"/>
    </row>
    <row r="57" spans="4:21" ht="15.75">
      <c r="D57" s="114"/>
      <c r="E57" s="114"/>
      <c r="F57" s="115"/>
      <c r="G57" s="116"/>
      <c r="H57" s="115"/>
      <c r="I57" s="115"/>
      <c r="J57" s="115"/>
      <c r="L57" s="115"/>
      <c r="M57" s="116"/>
      <c r="O57" s="114"/>
      <c r="P57" s="115"/>
      <c r="Q57" s="115"/>
      <c r="R57" s="115"/>
      <c r="S57" s="114"/>
      <c r="T57" s="115"/>
      <c r="U57" s="114"/>
    </row>
    <row r="58" spans="4:21" ht="15.75">
      <c r="D58" s="114"/>
      <c r="E58" s="114"/>
      <c r="F58" s="115"/>
      <c r="G58" s="116"/>
      <c r="H58" s="115"/>
      <c r="I58" s="115"/>
      <c r="J58" s="115"/>
      <c r="L58" s="115"/>
      <c r="M58" s="116"/>
      <c r="O58" s="114"/>
      <c r="P58" s="115"/>
      <c r="Q58" s="115"/>
      <c r="R58" s="115"/>
      <c r="S58" s="114"/>
      <c r="T58" s="115"/>
      <c r="U58" s="114"/>
    </row>
    <row r="59" spans="4:21" ht="15.75">
      <c r="D59" s="114"/>
      <c r="E59" s="114"/>
      <c r="F59" s="115"/>
      <c r="G59" s="116"/>
      <c r="H59" s="115"/>
      <c r="I59" s="115"/>
      <c r="J59" s="115"/>
      <c r="L59" s="115"/>
      <c r="M59" s="116"/>
      <c r="O59" s="114"/>
      <c r="P59" s="115"/>
      <c r="Q59" s="115"/>
      <c r="R59" s="115"/>
      <c r="S59" s="114"/>
      <c r="T59" s="115"/>
      <c r="U59" s="114"/>
    </row>
    <row r="60" spans="4:21" ht="15.75">
      <c r="D60" s="114"/>
      <c r="E60" s="114"/>
      <c r="F60" s="115"/>
      <c r="G60" s="116"/>
      <c r="H60" s="115"/>
      <c r="I60" s="115"/>
      <c r="J60" s="115"/>
      <c r="L60" s="115"/>
      <c r="M60" s="116"/>
      <c r="O60" s="114"/>
      <c r="P60" s="115"/>
      <c r="Q60" s="115"/>
      <c r="R60" s="115"/>
      <c r="S60" s="114"/>
      <c r="T60" s="115"/>
      <c r="U60" s="114"/>
    </row>
    <row r="61" spans="4:21" ht="15.75">
      <c r="D61" s="114"/>
      <c r="E61" s="114"/>
      <c r="F61" s="115"/>
      <c r="G61" s="118"/>
      <c r="H61" s="115"/>
      <c r="I61" s="115"/>
      <c r="J61" s="115"/>
      <c r="L61" s="115"/>
      <c r="M61" s="116"/>
      <c r="O61" s="114"/>
      <c r="P61" s="115"/>
      <c r="Q61" s="115"/>
      <c r="R61" s="115"/>
      <c r="S61" s="114"/>
      <c r="T61" s="115"/>
      <c r="U61" s="114"/>
    </row>
    <row r="62" spans="4:21" ht="15.75">
      <c r="D62" s="114"/>
      <c r="E62" s="114"/>
      <c r="F62" s="115"/>
      <c r="G62" s="116"/>
      <c r="H62" s="115"/>
      <c r="I62" s="115"/>
      <c r="J62" s="115"/>
      <c r="L62" s="115"/>
      <c r="M62" s="117"/>
      <c r="O62" s="114"/>
      <c r="P62" s="115"/>
      <c r="Q62" s="115"/>
      <c r="R62" s="115"/>
      <c r="S62" s="114"/>
      <c r="T62" s="115"/>
      <c r="U62" s="114"/>
    </row>
    <row r="63" spans="4:21" ht="15.75">
      <c r="D63" s="114"/>
      <c r="E63" s="114"/>
      <c r="F63" s="115"/>
      <c r="G63" s="116"/>
      <c r="H63" s="115"/>
      <c r="I63" s="115"/>
      <c r="J63" s="115"/>
      <c r="L63" s="115"/>
      <c r="M63" s="116"/>
      <c r="O63" s="114"/>
      <c r="P63" s="115"/>
      <c r="Q63" s="115"/>
      <c r="R63" s="115"/>
      <c r="S63" s="114"/>
      <c r="T63" s="115"/>
      <c r="U63" s="114"/>
    </row>
    <row r="64" spans="4:21" ht="15.75">
      <c r="D64" s="114"/>
      <c r="E64" s="114"/>
      <c r="F64" s="115"/>
      <c r="G64" s="116"/>
      <c r="H64" s="115"/>
      <c r="I64" s="115"/>
      <c r="J64" s="115"/>
      <c r="L64" s="115"/>
      <c r="M64" s="117"/>
      <c r="O64" s="114"/>
      <c r="P64" s="115"/>
      <c r="Q64" s="115"/>
      <c r="R64" s="115"/>
      <c r="S64" s="114"/>
      <c r="T64" s="115"/>
      <c r="U64" s="114"/>
    </row>
    <row r="65" spans="4:21" ht="15.75">
      <c r="D65" s="114"/>
      <c r="E65" s="114"/>
      <c r="F65" s="115"/>
      <c r="G65" s="116"/>
      <c r="H65" s="115"/>
      <c r="I65" s="115"/>
      <c r="J65" s="115"/>
      <c r="L65" s="115"/>
      <c r="M65" s="117"/>
      <c r="O65" s="114"/>
      <c r="P65" s="115"/>
      <c r="Q65" s="115"/>
      <c r="R65" s="115"/>
      <c r="S65" s="114"/>
      <c r="T65" s="115"/>
      <c r="U65" s="114"/>
    </row>
    <row r="66" spans="4:21" ht="15.75">
      <c r="D66" s="114"/>
      <c r="E66" s="114"/>
      <c r="F66" s="115"/>
      <c r="G66" s="116"/>
      <c r="H66" s="115"/>
      <c r="I66" s="115"/>
      <c r="J66" s="115"/>
      <c r="L66" s="115"/>
      <c r="M66" s="116"/>
      <c r="O66" s="114"/>
      <c r="P66" s="115"/>
      <c r="Q66" s="115"/>
      <c r="R66" s="115"/>
      <c r="S66" s="114"/>
      <c r="T66" s="115"/>
      <c r="U66" s="114"/>
    </row>
    <row r="67" spans="4:21" ht="15.75">
      <c r="D67" s="114"/>
      <c r="E67" s="114"/>
      <c r="F67" s="115"/>
      <c r="G67" s="116"/>
      <c r="H67" s="115"/>
      <c r="I67" s="115"/>
      <c r="J67" s="115"/>
      <c r="L67" s="115"/>
      <c r="M67" s="116"/>
      <c r="O67" s="114"/>
      <c r="P67" s="115"/>
      <c r="Q67" s="115"/>
      <c r="R67" s="115"/>
      <c r="S67" s="114"/>
      <c r="T67" s="115"/>
      <c r="U67" s="114"/>
    </row>
    <row r="68" spans="4:21" ht="15.75">
      <c r="D68" s="114"/>
      <c r="E68" s="114"/>
      <c r="F68" s="115"/>
      <c r="G68" s="116"/>
      <c r="H68" s="115"/>
      <c r="I68" s="115"/>
      <c r="J68" s="115"/>
      <c r="L68" s="115"/>
      <c r="M68" s="116"/>
      <c r="O68" s="114"/>
      <c r="P68" s="115"/>
      <c r="Q68" s="115"/>
      <c r="R68" s="115"/>
      <c r="S68" s="114"/>
      <c r="T68" s="115"/>
      <c r="U68" s="114"/>
    </row>
    <row r="69" spans="4:21" ht="15.75">
      <c r="D69" s="114"/>
      <c r="E69" s="114"/>
      <c r="F69" s="115"/>
      <c r="G69" s="116"/>
      <c r="H69" s="115"/>
      <c r="I69" s="115"/>
      <c r="J69" s="115"/>
      <c r="L69" s="115"/>
      <c r="M69" s="116"/>
      <c r="O69" s="114"/>
      <c r="P69" s="115"/>
      <c r="Q69" s="115"/>
      <c r="R69" s="115"/>
      <c r="S69" s="114"/>
      <c r="T69" s="115"/>
      <c r="U69" s="114"/>
    </row>
    <row r="70" spans="4:21" ht="15.75">
      <c r="D70" s="114"/>
      <c r="E70" s="114"/>
      <c r="F70" s="115"/>
      <c r="G70" s="116"/>
      <c r="H70" s="115"/>
      <c r="I70" s="115"/>
      <c r="J70" s="115"/>
      <c r="L70" s="115"/>
      <c r="M70" s="117"/>
      <c r="O70" s="114"/>
      <c r="P70" s="115"/>
      <c r="Q70" s="115"/>
      <c r="R70" s="115"/>
      <c r="S70" s="114"/>
      <c r="T70" s="115"/>
      <c r="U70" s="114"/>
    </row>
    <row r="71" spans="4:21" ht="15.75">
      <c r="D71" s="114"/>
      <c r="E71" s="114"/>
      <c r="F71" s="115"/>
      <c r="G71" s="116"/>
      <c r="H71" s="115"/>
      <c r="I71" s="115"/>
      <c r="J71" s="115"/>
      <c r="L71" s="115"/>
      <c r="M71" s="116"/>
      <c r="O71" s="114"/>
      <c r="P71" s="115"/>
      <c r="Q71" s="115"/>
      <c r="R71" s="115"/>
      <c r="S71" s="114"/>
      <c r="T71" s="115"/>
      <c r="U71" s="114"/>
    </row>
    <row r="72" spans="4:21" ht="15.75">
      <c r="D72" s="114"/>
      <c r="E72" s="114"/>
      <c r="F72" s="115"/>
      <c r="G72" s="116"/>
      <c r="H72" s="115"/>
      <c r="I72" s="115"/>
      <c r="J72" s="115"/>
      <c r="L72" s="115"/>
      <c r="M72" s="117"/>
      <c r="O72" s="114"/>
      <c r="P72" s="115"/>
      <c r="Q72" s="115"/>
      <c r="R72" s="115"/>
      <c r="S72" s="114"/>
      <c r="T72" s="115"/>
      <c r="U72" s="114"/>
    </row>
    <row r="73" spans="4:21" ht="15.75">
      <c r="D73" s="114"/>
      <c r="E73" s="114"/>
      <c r="F73" s="115"/>
      <c r="G73" s="116"/>
      <c r="H73" s="115"/>
      <c r="I73" s="115"/>
      <c r="J73" s="115"/>
      <c r="L73" s="115"/>
      <c r="M73" s="117"/>
      <c r="O73" s="114"/>
      <c r="P73" s="115"/>
      <c r="Q73" s="115"/>
      <c r="R73" s="115"/>
      <c r="S73" s="114"/>
      <c r="T73" s="115"/>
      <c r="U73" s="114"/>
    </row>
    <row r="74" spans="4:21" ht="15.75">
      <c r="D74" s="114"/>
      <c r="E74" s="114"/>
      <c r="F74" s="115"/>
      <c r="G74" s="116"/>
      <c r="H74" s="115"/>
      <c r="I74" s="115"/>
      <c r="J74" s="115"/>
      <c r="L74" s="115"/>
      <c r="M74" s="117"/>
      <c r="O74" s="114"/>
      <c r="P74" s="115"/>
      <c r="Q74" s="115"/>
      <c r="R74" s="115"/>
      <c r="S74" s="114"/>
      <c r="T74" s="115"/>
      <c r="U74" s="114"/>
    </row>
    <row r="75" spans="4:21" ht="15.75">
      <c r="D75" s="114"/>
      <c r="E75" s="114"/>
      <c r="F75" s="115"/>
      <c r="G75" s="116"/>
      <c r="H75" s="115"/>
      <c r="I75" s="115"/>
      <c r="J75" s="115"/>
      <c r="L75" s="115"/>
      <c r="M75" s="117"/>
      <c r="O75" s="114"/>
      <c r="P75" s="115"/>
      <c r="Q75" s="115"/>
      <c r="R75" s="115"/>
      <c r="S75" s="114"/>
      <c r="T75" s="115"/>
      <c r="U75" s="114"/>
    </row>
    <row r="76" spans="4:21" ht="15.75">
      <c r="D76" s="114"/>
      <c r="E76" s="114"/>
      <c r="F76" s="115"/>
      <c r="G76" s="116"/>
      <c r="H76" s="115"/>
      <c r="I76" s="115"/>
      <c r="J76" s="115"/>
      <c r="L76" s="115"/>
      <c r="M76" s="117"/>
      <c r="O76" s="114"/>
      <c r="P76" s="115"/>
      <c r="Q76" s="115"/>
      <c r="R76" s="115"/>
      <c r="S76" s="114"/>
      <c r="T76" s="115"/>
      <c r="U76" s="114"/>
    </row>
    <row r="77" spans="4:21" ht="15.75">
      <c r="D77" s="114"/>
      <c r="E77" s="114"/>
      <c r="F77" s="115"/>
      <c r="G77" s="116"/>
      <c r="H77" s="115"/>
      <c r="I77" s="115"/>
      <c r="J77" s="115"/>
      <c r="L77" s="115"/>
      <c r="M77" s="116"/>
      <c r="O77" s="114"/>
      <c r="P77" s="115"/>
      <c r="Q77" s="115"/>
      <c r="R77" s="115"/>
      <c r="S77" s="114"/>
      <c r="T77" s="115"/>
      <c r="U77" s="114"/>
    </row>
    <row r="78" spans="4:21" ht="15.75">
      <c r="D78" s="114"/>
      <c r="E78" s="114"/>
      <c r="F78" s="115"/>
      <c r="G78" s="116"/>
      <c r="H78" s="115"/>
      <c r="I78" s="115"/>
      <c r="J78" s="115"/>
      <c r="L78" s="115"/>
      <c r="M78" s="117"/>
      <c r="O78" s="114"/>
      <c r="P78" s="115"/>
      <c r="Q78" s="115"/>
      <c r="R78" s="115"/>
      <c r="S78" s="114"/>
      <c r="T78" s="115"/>
      <c r="U78" s="114"/>
    </row>
    <row r="79" spans="4:21" ht="15.75">
      <c r="D79" s="114"/>
      <c r="E79" s="114"/>
      <c r="F79" s="115"/>
      <c r="G79" s="116"/>
      <c r="H79" s="115"/>
      <c r="I79" s="115"/>
      <c r="J79" s="115"/>
      <c r="L79" s="115"/>
      <c r="M79" s="116"/>
      <c r="O79" s="114"/>
      <c r="P79" s="115"/>
      <c r="Q79" s="115"/>
      <c r="R79" s="115"/>
      <c r="S79" s="114"/>
      <c r="T79" s="115"/>
      <c r="U79" s="114"/>
    </row>
    <row r="80" spans="4:21" ht="15.75">
      <c r="D80" s="114"/>
      <c r="E80" s="114"/>
      <c r="F80" s="115"/>
      <c r="G80" s="119"/>
      <c r="H80" s="115"/>
      <c r="I80" s="115"/>
      <c r="J80" s="115"/>
      <c r="L80" s="115"/>
      <c r="M80" s="117"/>
      <c r="O80" s="114"/>
      <c r="P80" s="115"/>
      <c r="Q80" s="115"/>
      <c r="R80" s="115"/>
      <c r="S80" s="114"/>
      <c r="T80" s="115"/>
      <c r="U80" s="114"/>
    </row>
  </sheetData>
  <sheetProtection/>
  <mergeCells count="2">
    <mergeCell ref="B11:B21"/>
    <mergeCell ref="B32:B42"/>
  </mergeCells>
  <printOptions/>
  <pageMargins left="0.15" right="0.09" top="0.25" bottom="0.17" header="0.16" footer="0.1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26"/>
  <sheetViews>
    <sheetView zoomScale="96" zoomScaleNormal="96" zoomScalePageLayoutView="0" workbookViewId="0" topLeftCell="A1">
      <selection activeCell="I19" sqref="I19"/>
    </sheetView>
  </sheetViews>
  <sheetFormatPr defaultColWidth="9.140625" defaultRowHeight="15"/>
  <cols>
    <col min="1" max="1" width="11.00390625" style="0" bestFit="1" customWidth="1"/>
    <col min="2" max="39" width="6.7109375" style="3" customWidth="1"/>
    <col min="40" max="40" width="3.28125" style="0" bestFit="1" customWidth="1"/>
    <col min="41" max="45" width="2.7109375" style="0" customWidth="1"/>
    <col min="46" max="46" width="2.8515625" style="0" customWidth="1"/>
    <col min="47" max="47" width="3.421875" style="0" customWidth="1"/>
    <col min="48" max="48" width="2.7109375" style="0" customWidth="1"/>
  </cols>
  <sheetData>
    <row r="1" spans="4:33" ht="23.25">
      <c r="D1" s="9" t="s">
        <v>151</v>
      </c>
      <c r="E1" s="9"/>
      <c r="AF1" s="27" t="s">
        <v>32</v>
      </c>
      <c r="AG1" s="27"/>
    </row>
    <row r="2" spans="2:39" ht="15">
      <c r="B2" s="1">
        <v>1001</v>
      </c>
      <c r="C2" s="1"/>
      <c r="D2" s="1">
        <v>1001</v>
      </c>
      <c r="E2" s="1"/>
      <c r="F2" s="1">
        <v>1002</v>
      </c>
      <c r="G2" s="1"/>
      <c r="H2" s="1">
        <v>1002</v>
      </c>
      <c r="I2" s="1"/>
      <c r="J2" s="1">
        <v>1003</v>
      </c>
      <c r="K2" s="1"/>
      <c r="L2" s="1">
        <v>1004</v>
      </c>
      <c r="M2" s="1"/>
      <c r="N2" s="1">
        <v>1005</v>
      </c>
      <c r="O2" s="1"/>
      <c r="P2" s="1">
        <v>1006</v>
      </c>
      <c r="Q2" s="1"/>
      <c r="R2" s="1">
        <v>1007</v>
      </c>
      <c r="S2" s="1"/>
      <c r="T2" s="1">
        <v>1008</v>
      </c>
      <c r="U2" s="1"/>
      <c r="V2" s="1">
        <v>1009</v>
      </c>
      <c r="W2" s="1"/>
      <c r="X2" s="1">
        <v>1003</v>
      </c>
      <c r="Y2" s="1"/>
      <c r="Z2" s="1">
        <v>1004</v>
      </c>
      <c r="AA2" s="1"/>
      <c r="AB2" s="1">
        <v>1005</v>
      </c>
      <c r="AC2" s="1"/>
      <c r="AD2" s="1">
        <v>1006</v>
      </c>
      <c r="AE2" s="1"/>
      <c r="AF2" s="1">
        <v>1007</v>
      </c>
      <c r="AG2" s="1"/>
      <c r="AH2" s="1">
        <v>1010</v>
      </c>
      <c r="AI2" s="4"/>
      <c r="AJ2" s="4">
        <v>1011</v>
      </c>
      <c r="AK2" s="4"/>
      <c r="AL2" s="1">
        <v>1012</v>
      </c>
      <c r="AM2" s="156"/>
    </row>
    <row r="3" spans="2:48" ht="75" customHeight="1">
      <c r="B3" s="6" t="s">
        <v>0</v>
      </c>
      <c r="C3" s="6"/>
      <c r="D3" s="7" t="s">
        <v>8</v>
      </c>
      <c r="E3" s="7"/>
      <c r="F3" s="7" t="s">
        <v>10</v>
      </c>
      <c r="G3" s="7"/>
      <c r="H3" s="7" t="s">
        <v>11</v>
      </c>
      <c r="I3" s="7"/>
      <c r="J3" s="6" t="s">
        <v>16</v>
      </c>
      <c r="K3" s="6"/>
      <c r="L3" s="6" t="s">
        <v>18</v>
      </c>
      <c r="M3" s="6"/>
      <c r="N3" s="6" t="s">
        <v>12</v>
      </c>
      <c r="O3" s="6"/>
      <c r="P3" s="6" t="s">
        <v>3</v>
      </c>
      <c r="Q3" s="6"/>
      <c r="R3" s="6" t="s">
        <v>6</v>
      </c>
      <c r="S3" s="6"/>
      <c r="T3" s="6" t="s">
        <v>13</v>
      </c>
      <c r="U3" s="6"/>
      <c r="V3" s="6" t="s">
        <v>14</v>
      </c>
      <c r="W3" s="6"/>
      <c r="X3" s="6" t="s">
        <v>2</v>
      </c>
      <c r="Y3" s="6"/>
      <c r="Z3" s="6" t="s">
        <v>1</v>
      </c>
      <c r="AA3" s="6"/>
      <c r="AB3" s="6" t="s">
        <v>4</v>
      </c>
      <c r="AC3" s="6"/>
      <c r="AD3" s="6" t="s">
        <v>9</v>
      </c>
      <c r="AE3" s="6"/>
      <c r="AF3" s="6" t="s">
        <v>5</v>
      </c>
      <c r="AG3" s="6"/>
      <c r="AH3" s="7" t="s">
        <v>7</v>
      </c>
      <c r="AI3" s="155"/>
      <c r="AJ3" s="8" t="s">
        <v>15</v>
      </c>
      <c r="AK3" s="8"/>
      <c r="AL3" s="8" t="s">
        <v>17</v>
      </c>
      <c r="AM3" s="8"/>
      <c r="AN3" s="28" t="s">
        <v>29</v>
      </c>
      <c r="AO3" s="478" t="s">
        <v>36</v>
      </c>
      <c r="AP3" s="478"/>
      <c r="AQ3" s="478" t="s">
        <v>33</v>
      </c>
      <c r="AR3" s="478"/>
      <c r="AS3" s="478" t="s">
        <v>34</v>
      </c>
      <c r="AT3" s="478"/>
      <c r="AU3" s="478" t="s">
        <v>35</v>
      </c>
      <c r="AV3" s="478"/>
    </row>
    <row r="4" spans="2:48" ht="21" customHeight="1">
      <c r="B4" s="6" t="s">
        <v>31</v>
      </c>
      <c r="C4" s="6"/>
      <c r="D4" s="7"/>
      <c r="E4" s="7"/>
      <c r="F4" s="6" t="s">
        <v>31</v>
      </c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31</v>
      </c>
      <c r="Y4" s="6"/>
      <c r="Z4" s="6" t="s">
        <v>31</v>
      </c>
      <c r="AA4" s="6"/>
      <c r="AB4" s="6" t="s">
        <v>31</v>
      </c>
      <c r="AC4" s="6"/>
      <c r="AD4" s="6" t="s">
        <v>31</v>
      </c>
      <c r="AE4" s="6"/>
      <c r="AF4" s="6" t="s">
        <v>31</v>
      </c>
      <c r="AG4" s="6"/>
      <c r="AH4" s="7"/>
      <c r="AI4" s="155"/>
      <c r="AJ4" s="8"/>
      <c r="AK4" s="8"/>
      <c r="AL4" s="8"/>
      <c r="AM4" s="8"/>
      <c r="AN4" s="28"/>
      <c r="AO4" s="2" t="s">
        <v>27</v>
      </c>
      <c r="AP4" s="2" t="s">
        <v>30</v>
      </c>
      <c r="AQ4" s="2" t="s">
        <v>27</v>
      </c>
      <c r="AR4" s="2" t="s">
        <v>30</v>
      </c>
      <c r="AS4" s="2" t="s">
        <v>27</v>
      </c>
      <c r="AT4" s="2" t="s">
        <v>30</v>
      </c>
      <c r="AU4" s="2" t="s">
        <v>27</v>
      </c>
      <c r="AV4" s="2" t="s">
        <v>30</v>
      </c>
    </row>
    <row r="5" spans="2:49" ht="18.75" customHeight="1">
      <c r="B5" s="25" t="s">
        <v>27</v>
      </c>
      <c r="C5" s="25"/>
      <c r="D5" s="26" t="s">
        <v>27</v>
      </c>
      <c r="E5" s="26"/>
      <c r="F5" s="25" t="s">
        <v>27</v>
      </c>
      <c r="G5" s="25"/>
      <c r="H5" s="26" t="s">
        <v>27</v>
      </c>
      <c r="I5" s="26"/>
      <c r="J5" s="26" t="s">
        <v>27</v>
      </c>
      <c r="K5" s="26"/>
      <c r="L5" s="26" t="s">
        <v>27</v>
      </c>
      <c r="M5" s="26"/>
      <c r="N5" s="26" t="s">
        <v>27</v>
      </c>
      <c r="O5" s="26"/>
      <c r="P5" s="25" t="s">
        <v>27</v>
      </c>
      <c r="Q5" s="25"/>
      <c r="R5" s="26" t="s">
        <v>27</v>
      </c>
      <c r="S5" s="26"/>
      <c r="T5" s="25" t="s">
        <v>27</v>
      </c>
      <c r="U5" s="25"/>
      <c r="V5" s="26" t="s">
        <v>27</v>
      </c>
      <c r="W5" s="26"/>
      <c r="X5" s="25" t="s">
        <v>30</v>
      </c>
      <c r="Y5" s="25"/>
      <c r="Z5" s="25" t="s">
        <v>30</v>
      </c>
      <c r="AA5" s="25"/>
      <c r="AB5" s="25" t="s">
        <v>30</v>
      </c>
      <c r="AC5" s="25"/>
      <c r="AD5" s="26" t="s">
        <v>30</v>
      </c>
      <c r="AE5" s="26"/>
      <c r="AF5" s="25" t="s">
        <v>30</v>
      </c>
      <c r="AG5" s="25"/>
      <c r="AH5" s="25" t="s">
        <v>30</v>
      </c>
      <c r="AI5" s="25"/>
      <c r="AJ5" s="25" t="s">
        <v>30</v>
      </c>
      <c r="AK5" s="29"/>
      <c r="AL5" s="29" t="s">
        <v>30</v>
      </c>
      <c r="AM5" s="29"/>
      <c r="AN5" s="28"/>
      <c r="AO5" s="2"/>
      <c r="AP5" s="2"/>
      <c r="AQ5" s="2"/>
      <c r="AR5" s="2"/>
      <c r="AS5" s="2"/>
      <c r="AT5" s="2"/>
      <c r="AU5" s="2"/>
      <c r="AV5" s="2"/>
      <c r="AW5" s="3"/>
    </row>
    <row r="6" spans="1:48" ht="15.75">
      <c r="A6" s="2" t="s">
        <v>19</v>
      </c>
      <c r="B6" s="120">
        <v>86</v>
      </c>
      <c r="C6" s="120"/>
      <c r="D6" s="120">
        <v>62</v>
      </c>
      <c r="E6" s="120"/>
      <c r="F6" s="123">
        <v>30</v>
      </c>
      <c r="G6" s="123"/>
      <c r="H6" s="123">
        <v>29</v>
      </c>
      <c r="I6" s="123"/>
      <c r="J6" s="124">
        <v>21</v>
      </c>
      <c r="K6" s="124"/>
      <c r="L6" s="123">
        <v>0</v>
      </c>
      <c r="M6" s="123"/>
      <c r="N6" s="124">
        <v>26</v>
      </c>
      <c r="O6" s="124"/>
      <c r="P6" s="120">
        <v>84</v>
      </c>
      <c r="Q6" s="120"/>
      <c r="R6" s="120">
        <v>54</v>
      </c>
      <c r="S6" s="120"/>
      <c r="T6" s="124">
        <v>27</v>
      </c>
      <c r="U6" s="124"/>
      <c r="V6" s="124">
        <v>11</v>
      </c>
      <c r="W6" s="124"/>
      <c r="X6" s="122">
        <v>70</v>
      </c>
      <c r="Y6" s="122"/>
      <c r="Z6" s="120">
        <v>84</v>
      </c>
      <c r="AA6" s="120"/>
      <c r="AB6" s="121">
        <v>64</v>
      </c>
      <c r="AC6" s="121"/>
      <c r="AD6" s="120">
        <v>46</v>
      </c>
      <c r="AE6" s="120"/>
      <c r="AF6" s="120">
        <v>81</v>
      </c>
      <c r="AG6" s="120"/>
      <c r="AH6" s="120">
        <v>36</v>
      </c>
      <c r="AI6" s="120"/>
      <c r="AJ6" s="123">
        <v>24</v>
      </c>
      <c r="AK6" s="123"/>
      <c r="AL6" s="124">
        <v>18</v>
      </c>
      <c r="AM6" s="124"/>
      <c r="AN6" s="11">
        <v>9</v>
      </c>
      <c r="AO6" s="36"/>
      <c r="AP6" s="36"/>
      <c r="AQ6" s="36"/>
      <c r="AR6" s="36"/>
      <c r="AS6" s="36"/>
      <c r="AT6" s="36"/>
      <c r="AU6" s="36"/>
      <c r="AV6" s="36"/>
    </row>
    <row r="7" spans="1:48" ht="15.75">
      <c r="A7" s="2" t="s">
        <v>20</v>
      </c>
      <c r="B7" s="5">
        <v>86</v>
      </c>
      <c r="C7" s="5"/>
      <c r="D7" s="5">
        <v>48</v>
      </c>
      <c r="E7" s="5"/>
      <c r="F7" s="5">
        <v>48</v>
      </c>
      <c r="G7" s="5"/>
      <c r="H7" s="5">
        <v>20</v>
      </c>
      <c r="I7" s="5"/>
      <c r="J7" s="10">
        <v>10</v>
      </c>
      <c r="K7" s="10"/>
      <c r="L7" s="10">
        <v>12</v>
      </c>
      <c r="M7" s="10"/>
      <c r="N7" s="5">
        <v>25</v>
      </c>
      <c r="O7" s="5"/>
      <c r="P7" s="5">
        <v>84</v>
      </c>
      <c r="Q7" s="5"/>
      <c r="R7" s="5">
        <v>56</v>
      </c>
      <c r="S7" s="5"/>
      <c r="T7" s="5">
        <v>34</v>
      </c>
      <c r="U7" s="5"/>
      <c r="V7" s="10">
        <v>5</v>
      </c>
      <c r="W7" s="10"/>
      <c r="X7" s="5">
        <v>52</v>
      </c>
      <c r="Y7" s="5"/>
      <c r="Z7" s="5">
        <v>80</v>
      </c>
      <c r="AA7" s="5"/>
      <c r="AB7" s="5">
        <v>52</v>
      </c>
      <c r="AC7" s="5"/>
      <c r="AD7" s="5">
        <v>28</v>
      </c>
      <c r="AE7" s="5"/>
      <c r="AF7" s="5">
        <v>68</v>
      </c>
      <c r="AG7" s="5"/>
      <c r="AH7" s="5">
        <v>36</v>
      </c>
      <c r="AI7" s="5"/>
      <c r="AJ7" s="128">
        <v>32</v>
      </c>
      <c r="AK7" s="144"/>
      <c r="AL7" s="144">
        <v>22</v>
      </c>
      <c r="AM7" s="144"/>
      <c r="AN7" s="12">
        <v>4</v>
      </c>
      <c r="AO7" s="36"/>
      <c r="AP7" s="36"/>
      <c r="AQ7" s="36"/>
      <c r="AR7" s="36"/>
      <c r="AS7" s="36"/>
      <c r="AT7" s="36"/>
      <c r="AU7" s="36"/>
      <c r="AV7" s="36"/>
    </row>
    <row r="8" spans="1:48" ht="15.75">
      <c r="A8" s="2" t="s">
        <v>21</v>
      </c>
      <c r="B8" s="5">
        <v>69</v>
      </c>
      <c r="C8" s="5"/>
      <c r="D8" s="5">
        <v>54</v>
      </c>
      <c r="E8" s="5"/>
      <c r="F8" s="5">
        <v>62</v>
      </c>
      <c r="G8" s="5"/>
      <c r="H8" s="5">
        <v>59</v>
      </c>
      <c r="I8" s="5"/>
      <c r="J8" s="128">
        <v>52</v>
      </c>
      <c r="K8" s="128"/>
      <c r="L8" s="10">
        <v>0</v>
      </c>
      <c r="M8" s="10"/>
      <c r="N8" s="5">
        <v>47</v>
      </c>
      <c r="O8" s="5"/>
      <c r="P8" s="5">
        <v>68</v>
      </c>
      <c r="Q8" s="5"/>
      <c r="R8" s="5">
        <v>63</v>
      </c>
      <c r="S8" s="5"/>
      <c r="T8" s="5">
        <v>57</v>
      </c>
      <c r="U8" s="5"/>
      <c r="V8" s="128">
        <v>45</v>
      </c>
      <c r="W8" s="128"/>
      <c r="X8" s="5">
        <v>69</v>
      </c>
      <c r="Y8" s="5"/>
      <c r="Z8" s="5">
        <v>65</v>
      </c>
      <c r="AA8" s="5"/>
      <c r="AB8" s="5">
        <v>53</v>
      </c>
      <c r="AC8" s="5"/>
      <c r="AD8" s="5">
        <v>58</v>
      </c>
      <c r="AE8" s="5"/>
      <c r="AF8" s="5">
        <v>70</v>
      </c>
      <c r="AG8" s="5"/>
      <c r="AH8" s="5">
        <v>41</v>
      </c>
      <c r="AI8" s="5"/>
      <c r="AJ8" s="5">
        <v>36</v>
      </c>
      <c r="AK8" s="31"/>
      <c r="AL8" s="31">
        <v>35</v>
      </c>
      <c r="AM8" s="31"/>
      <c r="AN8" s="12">
        <v>1</v>
      </c>
      <c r="AO8" s="36"/>
      <c r="AP8" s="36"/>
      <c r="AQ8" s="36"/>
      <c r="AR8" s="36"/>
      <c r="AS8" s="36"/>
      <c r="AT8" s="36"/>
      <c r="AU8" s="36"/>
      <c r="AV8" s="36"/>
    </row>
    <row r="9" spans="1:48" ht="16.5" thickBot="1">
      <c r="A9" s="2" t="s">
        <v>22</v>
      </c>
      <c r="B9" s="14">
        <v>67</v>
      </c>
      <c r="C9" s="14"/>
      <c r="D9" s="14">
        <v>65</v>
      </c>
      <c r="E9" s="14"/>
      <c r="F9" s="14">
        <v>55</v>
      </c>
      <c r="G9" s="14"/>
      <c r="H9" s="14">
        <v>53</v>
      </c>
      <c r="I9" s="14"/>
      <c r="J9" s="14">
        <v>37</v>
      </c>
      <c r="K9" s="14"/>
      <c r="L9" s="14">
        <v>0</v>
      </c>
      <c r="M9" s="14"/>
      <c r="N9" s="14">
        <v>51</v>
      </c>
      <c r="O9" s="14"/>
      <c r="P9" s="14">
        <v>71</v>
      </c>
      <c r="Q9" s="14"/>
      <c r="R9" s="14">
        <v>37</v>
      </c>
      <c r="S9" s="14"/>
      <c r="T9" s="14">
        <v>37</v>
      </c>
      <c r="U9" s="14"/>
      <c r="V9" s="14">
        <v>25</v>
      </c>
      <c r="W9" s="14"/>
      <c r="X9" s="14">
        <v>59</v>
      </c>
      <c r="Y9" s="14"/>
      <c r="Z9" s="14">
        <v>58</v>
      </c>
      <c r="AA9" s="14"/>
      <c r="AB9" s="14">
        <v>37</v>
      </c>
      <c r="AC9" s="14"/>
      <c r="AD9" s="15">
        <v>14</v>
      </c>
      <c r="AE9" s="15"/>
      <c r="AF9" s="14">
        <v>47</v>
      </c>
      <c r="AG9" s="14"/>
      <c r="AH9" s="14">
        <v>39</v>
      </c>
      <c r="AI9" s="14"/>
      <c r="AJ9" s="14">
        <v>34</v>
      </c>
      <c r="AK9" s="32"/>
      <c r="AL9" s="32">
        <v>29</v>
      </c>
      <c r="AM9" s="32"/>
      <c r="AN9" s="12">
        <v>1</v>
      </c>
      <c r="AO9" s="36"/>
      <c r="AP9" s="36"/>
      <c r="AQ9" s="36"/>
      <c r="AR9" s="36"/>
      <c r="AS9" s="36"/>
      <c r="AT9" s="36"/>
      <c r="AU9" s="36"/>
      <c r="AV9" s="36"/>
    </row>
    <row r="10" spans="1:48" ht="15.75">
      <c r="A10" s="13" t="s">
        <v>23</v>
      </c>
      <c r="B10" s="18">
        <v>26</v>
      </c>
      <c r="C10" s="149"/>
      <c r="D10" s="19">
        <v>21</v>
      </c>
      <c r="E10" s="19"/>
      <c r="F10" s="148">
        <v>18</v>
      </c>
      <c r="G10" s="148"/>
      <c r="H10" s="148">
        <v>18</v>
      </c>
      <c r="I10" s="148"/>
      <c r="J10" s="20">
        <v>5</v>
      </c>
      <c r="K10" s="20"/>
      <c r="L10" s="20">
        <v>0</v>
      </c>
      <c r="M10" s="20"/>
      <c r="N10" s="20">
        <v>11</v>
      </c>
      <c r="O10" s="20"/>
      <c r="P10" s="19">
        <v>25</v>
      </c>
      <c r="Q10" s="19"/>
      <c r="R10" s="19">
        <v>21</v>
      </c>
      <c r="S10" s="19"/>
      <c r="T10" s="20">
        <v>12</v>
      </c>
      <c r="U10" s="20"/>
      <c r="V10" s="20">
        <v>10</v>
      </c>
      <c r="W10" s="20"/>
      <c r="X10" s="19">
        <v>24</v>
      </c>
      <c r="Y10" s="19"/>
      <c r="Z10" s="19">
        <v>24</v>
      </c>
      <c r="AA10" s="19"/>
      <c r="AB10" s="20">
        <v>14</v>
      </c>
      <c r="AC10" s="20"/>
      <c r="AD10" s="20">
        <v>7</v>
      </c>
      <c r="AE10" s="20"/>
      <c r="AF10" s="20">
        <v>18</v>
      </c>
      <c r="AG10" s="20"/>
      <c r="AH10" s="20">
        <v>7</v>
      </c>
      <c r="AI10" s="20"/>
      <c r="AJ10" s="20">
        <v>9</v>
      </c>
      <c r="AK10" s="33"/>
      <c r="AL10" s="33">
        <v>11</v>
      </c>
      <c r="AM10" s="157"/>
      <c r="AN10" s="12">
        <v>8</v>
      </c>
      <c r="AO10" s="36"/>
      <c r="AP10" s="36"/>
      <c r="AQ10" s="36"/>
      <c r="AR10" s="36"/>
      <c r="AS10" s="36"/>
      <c r="AT10" s="36"/>
      <c r="AU10" s="36"/>
      <c r="AV10" s="36"/>
    </row>
    <row r="11" spans="1:48" ht="15.75">
      <c r="A11" s="13" t="s">
        <v>24</v>
      </c>
      <c r="B11" s="21">
        <v>34</v>
      </c>
      <c r="C11" s="150"/>
      <c r="D11" s="5">
        <v>27</v>
      </c>
      <c r="E11" s="5"/>
      <c r="F11" s="10">
        <v>12</v>
      </c>
      <c r="G11" s="10"/>
      <c r="H11" s="5">
        <v>21</v>
      </c>
      <c r="I11" s="5"/>
      <c r="J11" s="5">
        <v>18</v>
      </c>
      <c r="K11" s="5"/>
      <c r="L11" s="10">
        <v>0</v>
      </c>
      <c r="M11" s="10"/>
      <c r="N11" s="5">
        <v>25</v>
      </c>
      <c r="O11" s="5"/>
      <c r="P11" s="5">
        <v>30</v>
      </c>
      <c r="Q11" s="5"/>
      <c r="R11" s="5">
        <v>29</v>
      </c>
      <c r="S11" s="5"/>
      <c r="T11" s="10">
        <v>9</v>
      </c>
      <c r="U11" s="10"/>
      <c r="V11" s="10">
        <v>5</v>
      </c>
      <c r="W11" s="10"/>
      <c r="X11" s="5">
        <v>30</v>
      </c>
      <c r="Y11" s="5"/>
      <c r="Z11" s="5">
        <v>30</v>
      </c>
      <c r="AA11" s="5"/>
      <c r="AB11" s="5">
        <v>21</v>
      </c>
      <c r="AC11" s="5"/>
      <c r="AD11" s="10">
        <v>16</v>
      </c>
      <c r="AE11" s="10"/>
      <c r="AF11" s="5">
        <v>30</v>
      </c>
      <c r="AG11" s="5"/>
      <c r="AH11" s="128">
        <v>19</v>
      </c>
      <c r="AI11" s="128"/>
      <c r="AJ11" s="10">
        <v>8</v>
      </c>
      <c r="AK11" s="30"/>
      <c r="AL11" s="30">
        <v>5</v>
      </c>
      <c r="AM11" s="30"/>
      <c r="AN11" s="12">
        <v>5</v>
      </c>
      <c r="AO11" s="36"/>
      <c r="AP11" s="36"/>
      <c r="AQ11" s="36"/>
      <c r="AR11" s="36"/>
      <c r="AS11" s="36"/>
      <c r="AT11" s="36"/>
      <c r="AU11" s="36"/>
      <c r="AV11" s="36"/>
    </row>
    <row r="12" spans="1:48" ht="16.5" thickBot="1">
      <c r="A12" s="13" t="s">
        <v>28</v>
      </c>
      <c r="B12" s="22">
        <f aca="true" t="shared" si="0" ref="B12:AL12">B10+B11</f>
        <v>60</v>
      </c>
      <c r="C12" s="151"/>
      <c r="D12" s="23">
        <f t="shared" si="0"/>
        <v>48</v>
      </c>
      <c r="E12" s="23"/>
      <c r="F12" s="24">
        <f t="shared" si="0"/>
        <v>30</v>
      </c>
      <c r="G12" s="24"/>
      <c r="H12" s="147">
        <f t="shared" si="0"/>
        <v>39</v>
      </c>
      <c r="I12" s="147"/>
      <c r="J12" s="24">
        <f t="shared" si="0"/>
        <v>23</v>
      </c>
      <c r="K12" s="24"/>
      <c r="L12" s="24">
        <f t="shared" si="0"/>
        <v>0</v>
      </c>
      <c r="M12" s="24"/>
      <c r="N12" s="23">
        <f t="shared" si="0"/>
        <v>36</v>
      </c>
      <c r="O12" s="23"/>
      <c r="P12" s="23">
        <f t="shared" si="0"/>
        <v>55</v>
      </c>
      <c r="Q12" s="23"/>
      <c r="R12" s="23">
        <f t="shared" si="0"/>
        <v>50</v>
      </c>
      <c r="S12" s="23"/>
      <c r="T12" s="24">
        <f t="shared" si="0"/>
        <v>21</v>
      </c>
      <c r="U12" s="24"/>
      <c r="V12" s="24">
        <f t="shared" si="0"/>
        <v>15</v>
      </c>
      <c r="W12" s="24"/>
      <c r="X12" s="23">
        <f t="shared" si="0"/>
        <v>54</v>
      </c>
      <c r="Y12" s="23"/>
      <c r="Z12" s="23">
        <f t="shared" si="0"/>
        <v>54</v>
      </c>
      <c r="AA12" s="23"/>
      <c r="AB12" s="147">
        <f t="shared" si="0"/>
        <v>35</v>
      </c>
      <c r="AC12" s="147"/>
      <c r="AD12" s="24">
        <f t="shared" si="0"/>
        <v>23</v>
      </c>
      <c r="AE12" s="24"/>
      <c r="AF12" s="23">
        <f t="shared" si="0"/>
        <v>48</v>
      </c>
      <c r="AG12" s="23"/>
      <c r="AH12" s="24">
        <f t="shared" si="0"/>
        <v>26</v>
      </c>
      <c r="AI12" s="24"/>
      <c r="AJ12" s="24">
        <f t="shared" si="0"/>
        <v>17</v>
      </c>
      <c r="AK12" s="34"/>
      <c r="AL12" s="34">
        <f t="shared" si="0"/>
        <v>16</v>
      </c>
      <c r="AM12" s="158"/>
      <c r="AN12" s="12">
        <v>7</v>
      </c>
      <c r="AO12" s="36">
        <v>3</v>
      </c>
      <c r="AP12" s="36">
        <v>4</v>
      </c>
      <c r="AQ12" s="36">
        <v>4</v>
      </c>
      <c r="AR12" s="36">
        <v>1</v>
      </c>
      <c r="AS12" s="36">
        <v>4</v>
      </c>
      <c r="AT12" s="36">
        <v>3</v>
      </c>
      <c r="AU12" s="36">
        <v>0</v>
      </c>
      <c r="AV12" s="36">
        <v>0</v>
      </c>
    </row>
    <row r="13" spans="1:48" ht="15.75">
      <c r="A13" s="2" t="s">
        <v>25</v>
      </c>
      <c r="B13" s="16">
        <v>78</v>
      </c>
      <c r="C13" s="16"/>
      <c r="D13" s="16">
        <v>60</v>
      </c>
      <c r="E13" s="16"/>
      <c r="F13" s="16">
        <v>72</v>
      </c>
      <c r="G13" s="16"/>
      <c r="H13" s="16">
        <v>55</v>
      </c>
      <c r="I13" s="16"/>
      <c r="J13" s="16">
        <v>36</v>
      </c>
      <c r="K13" s="16"/>
      <c r="L13" s="17">
        <v>0</v>
      </c>
      <c r="M13" s="17"/>
      <c r="N13" s="16">
        <v>57</v>
      </c>
      <c r="O13" s="16"/>
      <c r="P13" s="16">
        <v>75</v>
      </c>
      <c r="Q13" s="16"/>
      <c r="R13" s="16">
        <v>54</v>
      </c>
      <c r="S13" s="16"/>
      <c r="T13" s="16">
        <v>48</v>
      </c>
      <c r="U13" s="16"/>
      <c r="V13" s="145">
        <v>40</v>
      </c>
      <c r="W13" s="145"/>
      <c r="X13" s="16">
        <v>78</v>
      </c>
      <c r="Y13" s="16"/>
      <c r="Z13" s="16">
        <v>76</v>
      </c>
      <c r="AA13" s="16"/>
      <c r="AB13" s="16">
        <v>65</v>
      </c>
      <c r="AC13" s="16"/>
      <c r="AD13" s="16">
        <v>59</v>
      </c>
      <c r="AE13" s="16"/>
      <c r="AF13" s="16">
        <v>79</v>
      </c>
      <c r="AG13" s="16"/>
      <c r="AH13" s="16">
        <v>45</v>
      </c>
      <c r="AI13" s="16"/>
      <c r="AJ13" s="16">
        <v>45</v>
      </c>
      <c r="AK13" s="35"/>
      <c r="AL13" s="35">
        <v>41</v>
      </c>
      <c r="AM13" s="35"/>
      <c r="AN13" s="12">
        <v>2</v>
      </c>
      <c r="AO13" s="36"/>
      <c r="AP13" s="36"/>
      <c r="AQ13" s="36"/>
      <c r="AR13" s="36"/>
      <c r="AS13" s="36"/>
      <c r="AT13" s="36"/>
      <c r="AU13" s="36"/>
      <c r="AV13" s="36"/>
    </row>
    <row r="14" spans="1:48" ht="16.5" thickBot="1">
      <c r="A14" s="2" t="s">
        <v>26</v>
      </c>
      <c r="B14" s="37">
        <f>B6+B7+B8+B9+B9+B12+B13</f>
        <v>513</v>
      </c>
      <c r="C14" s="37"/>
      <c r="D14" s="37">
        <f aca="true" t="shared" si="1" ref="D14:AL14">D6+D7+D8+D9+D9+D12+D13</f>
        <v>402</v>
      </c>
      <c r="E14" s="37"/>
      <c r="F14" s="37">
        <f t="shared" si="1"/>
        <v>352</v>
      </c>
      <c r="G14" s="37"/>
      <c r="H14" s="37">
        <f t="shared" si="1"/>
        <v>308</v>
      </c>
      <c r="I14" s="37"/>
      <c r="J14" s="37">
        <f t="shared" si="1"/>
        <v>216</v>
      </c>
      <c r="K14" s="37"/>
      <c r="L14" s="44">
        <f t="shared" si="1"/>
        <v>12</v>
      </c>
      <c r="M14" s="44"/>
      <c r="N14" s="37">
        <f t="shared" si="1"/>
        <v>293</v>
      </c>
      <c r="O14" s="37"/>
      <c r="P14" s="37">
        <f t="shared" si="1"/>
        <v>508</v>
      </c>
      <c r="Q14" s="37"/>
      <c r="R14" s="37">
        <f t="shared" si="1"/>
        <v>351</v>
      </c>
      <c r="S14" s="37"/>
      <c r="T14" s="37">
        <f t="shared" si="1"/>
        <v>261</v>
      </c>
      <c r="U14" s="37"/>
      <c r="V14" s="146">
        <f t="shared" si="1"/>
        <v>166</v>
      </c>
      <c r="W14" s="146"/>
      <c r="X14" s="37">
        <f t="shared" si="1"/>
        <v>441</v>
      </c>
      <c r="Y14" s="37"/>
      <c r="Z14" s="37">
        <f t="shared" si="1"/>
        <v>475</v>
      </c>
      <c r="AA14" s="37"/>
      <c r="AB14" s="37">
        <f t="shared" si="1"/>
        <v>343</v>
      </c>
      <c r="AC14" s="37"/>
      <c r="AD14" s="37">
        <f t="shared" si="1"/>
        <v>242</v>
      </c>
      <c r="AE14" s="37"/>
      <c r="AF14" s="37">
        <f t="shared" si="1"/>
        <v>440</v>
      </c>
      <c r="AG14" s="37"/>
      <c r="AH14" s="37">
        <f t="shared" si="1"/>
        <v>262</v>
      </c>
      <c r="AI14" s="37"/>
      <c r="AJ14" s="37">
        <f t="shared" si="1"/>
        <v>222</v>
      </c>
      <c r="AK14" s="38"/>
      <c r="AL14" s="38">
        <f t="shared" si="1"/>
        <v>190</v>
      </c>
      <c r="AM14" s="38"/>
      <c r="AN14" s="45">
        <f>(SUM(AN6:AN13)/19)</f>
        <v>1.9473684210526316</v>
      </c>
      <c r="AO14" s="39"/>
      <c r="AP14" s="39"/>
      <c r="AQ14" s="39"/>
      <c r="AR14" s="39"/>
      <c r="AS14" s="39"/>
      <c r="AT14" s="39"/>
      <c r="AU14" s="39"/>
      <c r="AV14" s="39"/>
    </row>
    <row r="15" spans="2:48" ht="15.75" thickBot="1">
      <c r="B15" s="40">
        <f>B14/600*100</f>
        <v>85.5</v>
      </c>
      <c r="C15" s="152"/>
      <c r="D15" s="41">
        <f aca="true" t="shared" si="2" ref="D15:AL15">D14/600*100</f>
        <v>67</v>
      </c>
      <c r="E15" s="41"/>
      <c r="F15" s="41">
        <f t="shared" si="2"/>
        <v>58.666666666666664</v>
      </c>
      <c r="G15" s="41"/>
      <c r="H15" s="41">
        <f t="shared" si="2"/>
        <v>51.33333333333333</v>
      </c>
      <c r="I15" s="41"/>
      <c r="J15" s="41">
        <f t="shared" si="2"/>
        <v>36</v>
      </c>
      <c r="K15" s="41"/>
      <c r="L15" s="41">
        <f t="shared" si="2"/>
        <v>2</v>
      </c>
      <c r="M15" s="41"/>
      <c r="N15" s="41">
        <f t="shared" si="2"/>
        <v>48.833333333333336</v>
      </c>
      <c r="O15" s="41"/>
      <c r="P15" s="41">
        <f t="shared" si="2"/>
        <v>84.66666666666667</v>
      </c>
      <c r="Q15" s="41"/>
      <c r="R15" s="41">
        <f t="shared" si="2"/>
        <v>58.5</v>
      </c>
      <c r="S15" s="41"/>
      <c r="T15" s="41">
        <f t="shared" si="2"/>
        <v>43.5</v>
      </c>
      <c r="U15" s="153"/>
      <c r="V15" s="42">
        <f t="shared" si="2"/>
        <v>27.666666666666668</v>
      </c>
      <c r="W15" s="154"/>
      <c r="X15" s="40">
        <f t="shared" si="2"/>
        <v>73.5</v>
      </c>
      <c r="Y15" s="152"/>
      <c r="Z15" s="41">
        <f t="shared" si="2"/>
        <v>79.16666666666666</v>
      </c>
      <c r="AA15" s="41"/>
      <c r="AB15" s="41">
        <f t="shared" si="2"/>
        <v>57.166666666666664</v>
      </c>
      <c r="AC15" s="41"/>
      <c r="AD15" s="41">
        <f t="shared" si="2"/>
        <v>40.33333333333333</v>
      </c>
      <c r="AE15" s="41"/>
      <c r="AF15" s="41">
        <f t="shared" si="2"/>
        <v>73.33333333333333</v>
      </c>
      <c r="AG15" s="41"/>
      <c r="AH15" s="41">
        <f t="shared" si="2"/>
        <v>43.666666666666664</v>
      </c>
      <c r="AI15" s="41"/>
      <c r="AJ15" s="41">
        <f t="shared" si="2"/>
        <v>37</v>
      </c>
      <c r="AK15" s="153"/>
      <c r="AL15" s="42">
        <f t="shared" si="2"/>
        <v>31.666666666666664</v>
      </c>
      <c r="AM15" s="159"/>
      <c r="AN15" s="43"/>
      <c r="AO15" s="36">
        <v>2</v>
      </c>
      <c r="AP15" s="36">
        <v>0</v>
      </c>
      <c r="AQ15" s="36">
        <v>5</v>
      </c>
      <c r="AR15" s="36">
        <v>4</v>
      </c>
      <c r="AS15" s="36">
        <v>2</v>
      </c>
      <c r="AT15" s="36">
        <v>2</v>
      </c>
      <c r="AU15" s="36">
        <v>2</v>
      </c>
      <c r="AV15" s="36">
        <v>2</v>
      </c>
    </row>
    <row r="20" spans="1:48" ht="23.25">
      <c r="A20" s="129"/>
      <c r="B20" s="130"/>
      <c r="C20" s="130"/>
      <c r="D20" s="131"/>
      <c r="E20" s="131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2"/>
      <c r="AG20" s="132"/>
      <c r="AH20" s="130"/>
      <c r="AI20" s="130"/>
      <c r="AJ20" s="130"/>
      <c r="AK20" s="130"/>
      <c r="AL20" s="130"/>
      <c r="AM20" s="130"/>
      <c r="AN20" s="129"/>
      <c r="AO20" s="129"/>
      <c r="AP20" s="129"/>
      <c r="AQ20" s="129"/>
      <c r="AR20" s="129"/>
      <c r="AS20" s="129"/>
      <c r="AT20" s="129"/>
      <c r="AU20" s="129"/>
      <c r="AV20" s="129"/>
    </row>
    <row r="21" spans="1:48" ht="15">
      <c r="A21" s="129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29"/>
      <c r="AO21" s="129"/>
      <c r="AP21" s="129"/>
      <c r="AQ21" s="129"/>
      <c r="AR21" s="129"/>
      <c r="AS21" s="129"/>
      <c r="AT21" s="129"/>
      <c r="AU21" s="129"/>
      <c r="AV21" s="129"/>
    </row>
    <row r="22" spans="1:48" ht="15">
      <c r="A22" s="129"/>
      <c r="B22" s="134"/>
      <c r="C22" s="134"/>
      <c r="D22" s="135"/>
      <c r="E22" s="135"/>
      <c r="F22" s="135"/>
      <c r="G22" s="135"/>
      <c r="H22" s="135"/>
      <c r="I22" s="135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135"/>
      <c r="AJ22" s="134"/>
      <c r="AK22" s="134"/>
      <c r="AL22" s="134"/>
      <c r="AM22" s="134"/>
      <c r="AN22" s="134"/>
      <c r="AO22" s="479"/>
      <c r="AP22" s="479"/>
      <c r="AQ22" s="479"/>
      <c r="AR22" s="479"/>
      <c r="AS22" s="479"/>
      <c r="AT22" s="479"/>
      <c r="AU22" s="479"/>
      <c r="AV22" s="479"/>
    </row>
    <row r="23" spans="1:48" ht="15">
      <c r="A23" s="129"/>
      <c r="B23" s="134"/>
      <c r="C23" s="134"/>
      <c r="D23" s="135"/>
      <c r="E23" s="135"/>
      <c r="F23" s="134"/>
      <c r="G23" s="134"/>
      <c r="H23" s="135"/>
      <c r="I23" s="135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5"/>
      <c r="AI23" s="135"/>
      <c r="AJ23" s="134"/>
      <c r="AK23" s="134"/>
      <c r="AL23" s="134"/>
      <c r="AM23" s="134"/>
      <c r="AN23" s="134"/>
      <c r="AO23" s="136"/>
      <c r="AP23" s="136"/>
      <c r="AQ23" s="136"/>
      <c r="AR23" s="136"/>
      <c r="AS23" s="136"/>
      <c r="AT23" s="136"/>
      <c r="AU23" s="136"/>
      <c r="AV23" s="136"/>
    </row>
    <row r="24" spans="1:48" ht="15">
      <c r="A24" s="129"/>
      <c r="B24" s="137"/>
      <c r="C24" s="137"/>
      <c r="D24" s="138"/>
      <c r="E24" s="138"/>
      <c r="F24" s="137"/>
      <c r="G24" s="137"/>
      <c r="H24" s="138"/>
      <c r="I24" s="138"/>
      <c r="J24" s="138"/>
      <c r="K24" s="138"/>
      <c r="L24" s="138"/>
      <c r="M24" s="138"/>
      <c r="N24" s="138"/>
      <c r="O24" s="138"/>
      <c r="P24" s="137"/>
      <c r="Q24" s="137"/>
      <c r="R24" s="138"/>
      <c r="S24" s="138"/>
      <c r="T24" s="137"/>
      <c r="U24" s="137"/>
      <c r="V24" s="138"/>
      <c r="W24" s="138"/>
      <c r="X24" s="137"/>
      <c r="Y24" s="137"/>
      <c r="Z24" s="137"/>
      <c r="AA24" s="137"/>
      <c r="AB24" s="137"/>
      <c r="AC24" s="137"/>
      <c r="AD24" s="138"/>
      <c r="AE24" s="138"/>
      <c r="AF24" s="137"/>
      <c r="AG24" s="137"/>
      <c r="AH24" s="137"/>
      <c r="AI24" s="137"/>
      <c r="AJ24" s="137"/>
      <c r="AK24" s="137"/>
      <c r="AL24" s="137"/>
      <c r="AM24" s="137"/>
      <c r="AN24" s="134"/>
      <c r="AO24" s="136"/>
      <c r="AP24" s="136"/>
      <c r="AQ24" s="136"/>
      <c r="AR24" s="136"/>
      <c r="AS24" s="136"/>
      <c r="AT24" s="136"/>
      <c r="AU24" s="136"/>
      <c r="AV24" s="136"/>
    </row>
    <row r="25" spans="1:48" ht="15.75">
      <c r="A25" s="136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9"/>
      <c r="AO25" s="140"/>
      <c r="AP25" s="140"/>
      <c r="AQ25" s="140"/>
      <c r="AR25" s="140"/>
      <c r="AS25" s="140"/>
      <c r="AT25" s="140"/>
      <c r="AU25" s="140"/>
      <c r="AV25" s="140"/>
    </row>
    <row r="26" spans="1:48" ht="15">
      <c r="A26" s="136"/>
      <c r="B26" s="141"/>
      <c r="C26" s="141"/>
      <c r="D26" s="141"/>
      <c r="E26" s="141"/>
      <c r="F26" s="142"/>
      <c r="G26" s="142"/>
      <c r="H26" s="142"/>
      <c r="I26" s="142"/>
      <c r="J26" s="141"/>
      <c r="K26" s="141"/>
      <c r="L26" s="142"/>
      <c r="M26" s="142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3"/>
      <c r="Y26" s="143"/>
      <c r="Z26" s="141"/>
      <c r="AA26" s="141"/>
      <c r="AB26" s="142"/>
      <c r="AC26" s="142"/>
      <c r="AD26" s="141"/>
      <c r="AE26" s="141"/>
      <c r="AF26" s="141"/>
      <c r="AG26" s="141"/>
      <c r="AH26" s="141"/>
      <c r="AI26" s="141"/>
      <c r="AJ26" s="142"/>
      <c r="AK26" s="142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29"/>
    </row>
  </sheetData>
  <sheetProtection/>
  <mergeCells count="8">
    <mergeCell ref="AQ3:AR3"/>
    <mergeCell ref="AS3:AT3"/>
    <mergeCell ref="AU3:AV3"/>
    <mergeCell ref="AO3:AP3"/>
    <mergeCell ref="AO22:AP22"/>
    <mergeCell ref="AQ22:AR22"/>
    <mergeCell ref="AS22:AT22"/>
    <mergeCell ref="AU22:AV22"/>
  </mergeCells>
  <printOptions/>
  <pageMargins left="0.33" right="0.18" top="0.4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6"/>
  <sheetViews>
    <sheetView zoomScalePageLayoutView="0" workbookViewId="0" topLeftCell="A1">
      <selection activeCell="V11" sqref="V11"/>
    </sheetView>
  </sheetViews>
  <sheetFormatPr defaultColWidth="9.140625" defaultRowHeight="15"/>
  <cols>
    <col min="1" max="1" width="17.7109375" style="46" bestFit="1" customWidth="1"/>
    <col min="2" max="20" width="2.7109375" style="46" customWidth="1"/>
    <col min="21" max="21" width="7.00390625" style="46" bestFit="1" customWidth="1"/>
    <col min="22" max="22" width="9.140625" style="46" customWidth="1"/>
    <col min="23" max="23" width="19.00390625" style="46" bestFit="1" customWidth="1"/>
    <col min="24" max="52" width="2.7109375" style="46" customWidth="1"/>
    <col min="53" max="53" width="5.57421875" style="46" bestFit="1" customWidth="1"/>
    <col min="54" max="61" width="9.140625" style="438" customWidth="1"/>
    <col min="62" max="62" width="18.8515625" style="438" bestFit="1" customWidth="1"/>
    <col min="63" max="63" width="16.57421875" style="438" bestFit="1" customWidth="1"/>
    <col min="64" max="82" width="3.7109375" style="438" customWidth="1"/>
    <col min="83" max="16384" width="9.140625" style="438" customWidth="1"/>
  </cols>
  <sheetData>
    <row r="1" spans="9:31" ht="15.75">
      <c r="I1" s="457" t="s">
        <v>256</v>
      </c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AE1" s="457" t="s">
        <v>256</v>
      </c>
    </row>
    <row r="2" ht="15.75">
      <c r="M2" s="457"/>
    </row>
    <row r="3" spans="2:82" ht="23.25">
      <c r="B3" s="48">
        <v>1001</v>
      </c>
      <c r="C3" s="48">
        <v>1004</v>
      </c>
      <c r="D3" s="48">
        <v>1005</v>
      </c>
      <c r="E3" s="48">
        <v>1007</v>
      </c>
      <c r="F3" s="48">
        <v>1003</v>
      </c>
      <c r="G3" s="48">
        <v>1010</v>
      </c>
      <c r="H3" s="48">
        <v>1007</v>
      </c>
      <c r="I3" s="48">
        <v>1006</v>
      </c>
      <c r="J3" s="48">
        <v>1001</v>
      </c>
      <c r="K3" s="48">
        <v>1006</v>
      </c>
      <c r="L3" s="48">
        <v>1002</v>
      </c>
      <c r="M3" s="48">
        <v>1002</v>
      </c>
      <c r="N3" s="48">
        <v>1005</v>
      </c>
      <c r="O3" s="48">
        <v>1008</v>
      </c>
      <c r="P3" s="48">
        <v>1009</v>
      </c>
      <c r="Q3" s="48">
        <v>1011</v>
      </c>
      <c r="R3" s="48">
        <v>1003</v>
      </c>
      <c r="S3" s="49">
        <v>1012</v>
      </c>
      <c r="T3" s="48">
        <v>1004</v>
      </c>
      <c r="U3" s="385"/>
      <c r="X3" s="419">
        <v>903</v>
      </c>
      <c r="Y3" s="419">
        <v>912</v>
      </c>
      <c r="Z3" s="419">
        <v>917</v>
      </c>
      <c r="AA3" s="419">
        <v>921</v>
      </c>
      <c r="AB3" s="419">
        <v>918</v>
      </c>
      <c r="AC3" s="419">
        <v>919</v>
      </c>
      <c r="AD3" s="419">
        <v>908</v>
      </c>
      <c r="AE3" s="419">
        <v>903</v>
      </c>
      <c r="AF3" s="419">
        <v>907</v>
      </c>
      <c r="AG3" s="419">
        <v>904</v>
      </c>
      <c r="AH3" s="419">
        <v>914</v>
      </c>
      <c r="AI3" s="419">
        <v>904</v>
      </c>
      <c r="AJ3" s="419">
        <v>922</v>
      </c>
      <c r="AK3" s="419">
        <v>905</v>
      </c>
      <c r="AL3" s="419">
        <v>906</v>
      </c>
      <c r="AM3" s="419">
        <v>908</v>
      </c>
      <c r="AN3" s="419">
        <v>911</v>
      </c>
      <c r="AO3" s="419">
        <v>913</v>
      </c>
      <c r="AP3" s="419">
        <v>915</v>
      </c>
      <c r="AQ3" s="419">
        <v>916</v>
      </c>
      <c r="AR3" s="419">
        <v>920</v>
      </c>
      <c r="AS3" s="419">
        <v>906</v>
      </c>
      <c r="AT3" s="419">
        <v>907</v>
      </c>
      <c r="AU3" s="419">
        <v>909</v>
      </c>
      <c r="AV3" s="419">
        <v>910</v>
      </c>
      <c r="AW3" s="419">
        <v>901</v>
      </c>
      <c r="AX3" s="419">
        <v>902</v>
      </c>
      <c r="AY3" s="419">
        <v>902</v>
      </c>
      <c r="AZ3" s="419">
        <v>905</v>
      </c>
      <c r="BA3" s="93"/>
      <c r="BL3" s="453" t="s">
        <v>67</v>
      </c>
      <c r="BM3" s="456"/>
      <c r="BN3" s="417"/>
      <c r="BO3" s="417"/>
      <c r="BP3" s="417"/>
      <c r="BQ3" s="417"/>
      <c r="BR3" s="417"/>
      <c r="BS3" s="417"/>
      <c r="BT3" s="417"/>
      <c r="BU3" s="417"/>
      <c r="BV3" s="456"/>
      <c r="BW3" s="456"/>
      <c r="BX3" s="417"/>
      <c r="BY3" s="417"/>
      <c r="BZ3" s="417"/>
      <c r="CA3" s="417"/>
      <c r="CB3" s="417"/>
      <c r="CC3" s="417"/>
      <c r="CD3" s="417"/>
    </row>
    <row r="4" spans="2:82" ht="50.25">
      <c r="B4" s="417" t="s">
        <v>0</v>
      </c>
      <c r="C4" s="417" t="s">
        <v>1</v>
      </c>
      <c r="D4" s="417" t="s">
        <v>4</v>
      </c>
      <c r="E4" s="417" t="s">
        <v>5</v>
      </c>
      <c r="F4" s="417" t="s">
        <v>2</v>
      </c>
      <c r="G4" s="415" t="s">
        <v>7</v>
      </c>
      <c r="H4" s="417" t="s">
        <v>6</v>
      </c>
      <c r="I4" s="417" t="s">
        <v>3</v>
      </c>
      <c r="J4" s="415" t="s">
        <v>8</v>
      </c>
      <c r="K4" s="417" t="s">
        <v>9</v>
      </c>
      <c r="L4" s="415" t="s">
        <v>10</v>
      </c>
      <c r="M4" s="415" t="s">
        <v>11</v>
      </c>
      <c r="N4" s="417" t="s">
        <v>12</v>
      </c>
      <c r="O4" s="417" t="s">
        <v>13</v>
      </c>
      <c r="P4" s="417" t="s">
        <v>14</v>
      </c>
      <c r="Q4" s="417" t="s">
        <v>15</v>
      </c>
      <c r="R4" s="417" t="s">
        <v>16</v>
      </c>
      <c r="S4" s="418" t="s">
        <v>17</v>
      </c>
      <c r="T4" s="417" t="s">
        <v>18</v>
      </c>
      <c r="U4" s="385"/>
      <c r="X4" s="416" t="s">
        <v>40</v>
      </c>
      <c r="Y4" s="417" t="s">
        <v>54</v>
      </c>
      <c r="Z4" s="417" t="s">
        <v>59</v>
      </c>
      <c r="AA4" s="417" t="s">
        <v>63</v>
      </c>
      <c r="AB4" s="415" t="s">
        <v>60</v>
      </c>
      <c r="AC4" s="415" t="s">
        <v>61</v>
      </c>
      <c r="AD4" s="416" t="s">
        <v>50</v>
      </c>
      <c r="AE4" s="416" t="s">
        <v>41</v>
      </c>
      <c r="AF4" s="417" t="s">
        <v>47</v>
      </c>
      <c r="AG4" s="417" t="s">
        <v>42</v>
      </c>
      <c r="AH4" s="417" t="s">
        <v>56</v>
      </c>
      <c r="AI4" s="416" t="s">
        <v>43</v>
      </c>
      <c r="AJ4" s="417" t="s">
        <v>64</v>
      </c>
      <c r="AK4" s="417" t="s">
        <v>13</v>
      </c>
      <c r="AL4" s="416" t="s">
        <v>45</v>
      </c>
      <c r="AM4" s="417" t="s">
        <v>49</v>
      </c>
      <c r="AN4" s="417" t="s">
        <v>53</v>
      </c>
      <c r="AO4" s="417" t="s">
        <v>55</v>
      </c>
      <c r="AP4" s="417" t="s">
        <v>57</v>
      </c>
      <c r="AQ4" s="417" t="s">
        <v>58</v>
      </c>
      <c r="AR4" s="417" t="s">
        <v>62</v>
      </c>
      <c r="AS4" s="416" t="s">
        <v>46</v>
      </c>
      <c r="AT4" s="416" t="s">
        <v>48</v>
      </c>
      <c r="AU4" s="416" t="s">
        <v>51</v>
      </c>
      <c r="AV4" s="416" t="s">
        <v>52</v>
      </c>
      <c r="AW4" s="416" t="s">
        <v>37</v>
      </c>
      <c r="AX4" s="416" t="s">
        <v>38</v>
      </c>
      <c r="AY4" s="416" t="s">
        <v>39</v>
      </c>
      <c r="AZ4" s="416" t="s">
        <v>44</v>
      </c>
      <c r="BA4" s="414"/>
      <c r="BD4" s="447">
        <v>912</v>
      </c>
      <c r="BE4" s="448">
        <v>4</v>
      </c>
      <c r="BF4" s="448">
        <v>18</v>
      </c>
      <c r="BG4" s="448">
        <v>14</v>
      </c>
      <c r="BH4" s="448">
        <v>14</v>
      </c>
      <c r="BI4" s="448">
        <f aca="true" t="shared" si="0" ref="BI4:BI20">SUM(BE4:BH4)</f>
        <v>50</v>
      </c>
      <c r="BJ4" s="447" t="s">
        <v>255</v>
      </c>
      <c r="BL4" s="443"/>
      <c r="BM4" s="443"/>
      <c r="BN4" s="455">
        <v>1</v>
      </c>
      <c r="BO4" s="443"/>
      <c r="BP4" s="443"/>
      <c r="BQ4" s="443"/>
      <c r="BR4" s="443"/>
      <c r="BS4" s="443"/>
      <c r="BT4" s="443"/>
      <c r="BU4" s="443"/>
      <c r="BV4" s="443"/>
      <c r="BW4" s="443"/>
      <c r="BX4" s="443"/>
      <c r="BY4" s="443"/>
      <c r="BZ4" s="443"/>
      <c r="CA4" s="443"/>
      <c r="CB4" s="443"/>
      <c r="CC4" s="443" t="s">
        <v>233</v>
      </c>
      <c r="CD4" s="443"/>
    </row>
    <row r="5" spans="1:82" ht="15.75">
      <c r="A5" s="406" t="s">
        <v>108</v>
      </c>
      <c r="B5" s="405">
        <v>3</v>
      </c>
      <c r="C5" s="405">
        <v>3</v>
      </c>
      <c r="D5" s="405">
        <v>3</v>
      </c>
      <c r="E5" s="405">
        <v>3</v>
      </c>
      <c r="F5" s="405">
        <v>4</v>
      </c>
      <c r="G5" s="405">
        <v>3</v>
      </c>
      <c r="H5" s="405">
        <v>1</v>
      </c>
      <c r="I5" s="405">
        <v>4</v>
      </c>
      <c r="J5" s="405">
        <v>2</v>
      </c>
      <c r="K5" s="405">
        <v>1.5</v>
      </c>
      <c r="L5" s="405">
        <v>1</v>
      </c>
      <c r="M5" s="405">
        <v>1</v>
      </c>
      <c r="N5" s="405">
        <v>3.5</v>
      </c>
      <c r="O5" s="405">
        <v>1</v>
      </c>
      <c r="P5" s="403"/>
      <c r="Q5" s="403"/>
      <c r="R5" s="405">
        <v>2</v>
      </c>
      <c r="S5" s="404">
        <v>2</v>
      </c>
      <c r="T5" s="403"/>
      <c r="U5" s="385">
        <f aca="true" t="shared" si="1" ref="U5:U20">SUM(B5:S5)</f>
        <v>38</v>
      </c>
      <c r="W5" s="402" t="s">
        <v>109</v>
      </c>
      <c r="X5" s="94">
        <v>2</v>
      </c>
      <c r="Y5" s="94">
        <v>3</v>
      </c>
      <c r="Z5" s="94">
        <v>3</v>
      </c>
      <c r="AA5" s="94">
        <v>1</v>
      </c>
      <c r="AB5" s="94">
        <v>1</v>
      </c>
      <c r="AC5" s="94">
        <v>1</v>
      </c>
      <c r="AD5" s="94">
        <v>1</v>
      </c>
      <c r="AE5" s="94">
        <v>3.5</v>
      </c>
      <c r="AF5" s="94">
        <v>1</v>
      </c>
      <c r="AG5" s="94">
        <v>2</v>
      </c>
      <c r="AH5" s="94">
        <v>1</v>
      </c>
      <c r="AI5" s="94">
        <v>1</v>
      </c>
      <c r="AJ5" s="94">
        <v>1</v>
      </c>
      <c r="AK5" s="94">
        <v>1</v>
      </c>
      <c r="AL5" s="401"/>
      <c r="AM5" s="94">
        <v>4</v>
      </c>
      <c r="AN5" s="94">
        <v>1</v>
      </c>
      <c r="AO5" s="401"/>
      <c r="AP5" s="401"/>
      <c r="AQ5" s="401"/>
      <c r="AR5" s="94">
        <v>2</v>
      </c>
      <c r="AS5" s="401"/>
      <c r="AT5" s="401"/>
      <c r="AU5" s="401"/>
      <c r="AV5" s="94">
        <v>2</v>
      </c>
      <c r="AW5" s="94">
        <v>1</v>
      </c>
      <c r="AX5" s="401"/>
      <c r="AY5" s="94">
        <v>2</v>
      </c>
      <c r="AZ5" s="401"/>
      <c r="BA5" s="94">
        <f aca="true" t="shared" si="2" ref="BA5:BA20">SUM(AE5:AZ5)</f>
        <v>22.5</v>
      </c>
      <c r="BD5" s="224">
        <v>912</v>
      </c>
      <c r="BE5" s="448">
        <v>12</v>
      </c>
      <c r="BF5" s="448">
        <v>17</v>
      </c>
      <c r="BG5" s="448">
        <v>16</v>
      </c>
      <c r="BH5" s="448">
        <v>21</v>
      </c>
      <c r="BI5" s="448">
        <f t="shared" si="0"/>
        <v>66</v>
      </c>
      <c r="BJ5" s="447" t="s">
        <v>254</v>
      </c>
      <c r="BK5" s="453" t="s">
        <v>70</v>
      </c>
      <c r="BL5" s="443"/>
      <c r="BM5" s="443"/>
      <c r="BN5" s="455" t="s">
        <v>237</v>
      </c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 t="s">
        <v>233</v>
      </c>
      <c r="CD5" s="443"/>
    </row>
    <row r="6" spans="1:82" ht="15.75">
      <c r="A6" s="406" t="s">
        <v>110</v>
      </c>
      <c r="B6" s="405">
        <v>2</v>
      </c>
      <c r="C6" s="405">
        <v>3</v>
      </c>
      <c r="D6" s="405">
        <v>3.5</v>
      </c>
      <c r="E6" s="405">
        <v>3</v>
      </c>
      <c r="F6" s="405">
        <v>3</v>
      </c>
      <c r="G6" s="405">
        <v>2</v>
      </c>
      <c r="H6" s="405">
        <v>1</v>
      </c>
      <c r="I6" s="405">
        <v>3</v>
      </c>
      <c r="J6" s="405">
        <v>1</v>
      </c>
      <c r="K6" s="405">
        <v>1.5</v>
      </c>
      <c r="L6" s="403"/>
      <c r="M6" s="403"/>
      <c r="N6" s="403"/>
      <c r="O6" s="405">
        <v>1.5</v>
      </c>
      <c r="P6" s="403"/>
      <c r="Q6" s="403"/>
      <c r="R6" s="405">
        <v>1</v>
      </c>
      <c r="S6" s="404">
        <v>2</v>
      </c>
      <c r="T6" s="403"/>
      <c r="U6" s="385">
        <f t="shared" si="1"/>
        <v>27.5</v>
      </c>
      <c r="W6" s="402" t="s">
        <v>111</v>
      </c>
      <c r="X6" s="94">
        <v>3</v>
      </c>
      <c r="Y6" s="94">
        <v>3</v>
      </c>
      <c r="Z6" s="94">
        <v>3</v>
      </c>
      <c r="AA6" s="401"/>
      <c r="AB6" s="401"/>
      <c r="AC6" s="94">
        <v>3</v>
      </c>
      <c r="AD6" s="94">
        <v>1</v>
      </c>
      <c r="AE6" s="401"/>
      <c r="AF6" s="94">
        <v>1</v>
      </c>
      <c r="AG6" s="401"/>
      <c r="AH6" s="94">
        <v>1</v>
      </c>
      <c r="AI6" s="94">
        <v>2</v>
      </c>
      <c r="AJ6" s="401"/>
      <c r="AK6" s="401"/>
      <c r="AL6" s="401"/>
      <c r="AM6" s="94">
        <v>2</v>
      </c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94">
        <f t="shared" si="2"/>
        <v>6</v>
      </c>
      <c r="BD6" s="224">
        <v>907</v>
      </c>
      <c r="BE6" s="448">
        <v>0</v>
      </c>
      <c r="BF6" s="448">
        <v>2</v>
      </c>
      <c r="BG6" s="448">
        <v>14</v>
      </c>
      <c r="BH6" s="448">
        <v>1</v>
      </c>
      <c r="BI6" s="448">
        <f t="shared" si="0"/>
        <v>17</v>
      </c>
      <c r="BJ6" s="447" t="s">
        <v>253</v>
      </c>
      <c r="BK6" s="453" t="s">
        <v>74</v>
      </c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 t="s">
        <v>233</v>
      </c>
      <c r="CD6" s="443"/>
    </row>
    <row r="7" spans="1:82" ht="15.75">
      <c r="A7" s="406" t="s">
        <v>112</v>
      </c>
      <c r="B7" s="405">
        <v>1</v>
      </c>
      <c r="C7" s="405">
        <v>2.5</v>
      </c>
      <c r="D7" s="405">
        <v>3</v>
      </c>
      <c r="E7" s="405">
        <v>2.5</v>
      </c>
      <c r="F7" s="405">
        <v>2.5</v>
      </c>
      <c r="G7" s="405">
        <v>1</v>
      </c>
      <c r="H7" s="405">
        <v>2</v>
      </c>
      <c r="I7" s="405">
        <v>3</v>
      </c>
      <c r="J7" s="405">
        <v>2</v>
      </c>
      <c r="K7" s="403"/>
      <c r="L7" s="405">
        <v>1</v>
      </c>
      <c r="M7" s="403"/>
      <c r="N7" s="405">
        <v>1</v>
      </c>
      <c r="O7" s="405">
        <v>1.5</v>
      </c>
      <c r="P7" s="405">
        <v>1</v>
      </c>
      <c r="Q7" s="403"/>
      <c r="R7" s="403"/>
      <c r="S7" s="404">
        <v>2</v>
      </c>
      <c r="T7" s="403"/>
      <c r="U7" s="385">
        <f t="shared" si="1"/>
        <v>26</v>
      </c>
      <c r="W7" s="402" t="s">
        <v>113</v>
      </c>
      <c r="X7" s="94">
        <v>2</v>
      </c>
      <c r="Y7" s="94">
        <v>3</v>
      </c>
      <c r="Z7" s="401"/>
      <c r="AA7" s="94">
        <v>3</v>
      </c>
      <c r="AB7" s="94">
        <v>2</v>
      </c>
      <c r="AC7" s="94"/>
      <c r="AD7" s="401"/>
      <c r="AE7" s="94">
        <v>2.5</v>
      </c>
      <c r="AF7" s="94">
        <v>2</v>
      </c>
      <c r="AG7" s="94">
        <v>2</v>
      </c>
      <c r="AH7" s="94">
        <v>1</v>
      </c>
      <c r="AI7" s="94">
        <v>1</v>
      </c>
      <c r="AJ7" s="401"/>
      <c r="AK7" s="401"/>
      <c r="AL7" s="94">
        <v>2</v>
      </c>
      <c r="AM7" s="401"/>
      <c r="AN7" s="401"/>
      <c r="AO7" s="94">
        <v>2</v>
      </c>
      <c r="AP7" s="94">
        <v>1</v>
      </c>
      <c r="AQ7" s="401"/>
      <c r="AR7" s="401"/>
      <c r="AS7" s="401"/>
      <c r="AT7" s="401"/>
      <c r="AU7" s="401"/>
      <c r="AV7" s="401"/>
      <c r="AW7" s="401"/>
      <c r="AX7" s="401"/>
      <c r="AY7" s="401"/>
      <c r="AZ7" s="94">
        <v>1</v>
      </c>
      <c r="BA7" s="94">
        <f t="shared" si="2"/>
        <v>14.5</v>
      </c>
      <c r="BD7" s="224">
        <v>904</v>
      </c>
      <c r="BE7" s="448">
        <v>7</v>
      </c>
      <c r="BF7" s="448">
        <v>14</v>
      </c>
      <c r="BG7" s="448">
        <v>12</v>
      </c>
      <c r="BH7" s="448">
        <v>14</v>
      </c>
      <c r="BI7" s="448">
        <f t="shared" si="0"/>
        <v>47</v>
      </c>
      <c r="BJ7" s="447" t="s">
        <v>252</v>
      </c>
      <c r="BK7" s="453" t="s">
        <v>77</v>
      </c>
      <c r="BL7" s="443"/>
      <c r="BM7" s="443"/>
      <c r="BN7" s="443"/>
      <c r="BO7" s="443"/>
      <c r="BP7" s="443"/>
      <c r="BQ7" s="443"/>
      <c r="BR7" s="443"/>
      <c r="BS7" s="443"/>
      <c r="BT7" s="443"/>
      <c r="BU7" s="443"/>
      <c r="BV7" s="443"/>
      <c r="BW7" s="443"/>
      <c r="BX7" s="443"/>
      <c r="BY7" s="443"/>
      <c r="BZ7" s="443"/>
      <c r="CA7" s="443"/>
      <c r="CB7" s="443"/>
      <c r="CC7" s="443" t="s">
        <v>233</v>
      </c>
      <c r="CD7" s="443"/>
    </row>
    <row r="8" spans="1:82" ht="15.75">
      <c r="A8" s="410" t="s">
        <v>114</v>
      </c>
      <c r="B8" s="405">
        <v>2.5</v>
      </c>
      <c r="C8" s="405">
        <v>2</v>
      </c>
      <c r="D8" s="405">
        <v>2</v>
      </c>
      <c r="E8" s="405">
        <v>1</v>
      </c>
      <c r="F8" s="405">
        <v>3</v>
      </c>
      <c r="G8" s="405">
        <v>1</v>
      </c>
      <c r="H8" s="405">
        <v>1</v>
      </c>
      <c r="I8" s="405">
        <v>3</v>
      </c>
      <c r="J8" s="405">
        <v>1</v>
      </c>
      <c r="K8" s="403"/>
      <c r="L8" s="403"/>
      <c r="M8" s="403"/>
      <c r="N8" s="403"/>
      <c r="O8" s="403"/>
      <c r="P8" s="403"/>
      <c r="Q8" s="403"/>
      <c r="R8" s="403"/>
      <c r="S8" s="408"/>
      <c r="T8" s="403"/>
      <c r="U8" s="385">
        <f t="shared" si="1"/>
        <v>16.5</v>
      </c>
      <c r="W8" s="409" t="s">
        <v>115</v>
      </c>
      <c r="X8" s="94">
        <v>2</v>
      </c>
      <c r="Y8" s="94">
        <v>2</v>
      </c>
      <c r="Z8" s="407"/>
      <c r="AA8" s="401"/>
      <c r="AB8" s="94">
        <v>1</v>
      </c>
      <c r="AC8" s="401"/>
      <c r="AD8" s="94">
        <v>2</v>
      </c>
      <c r="AE8" s="94">
        <v>1</v>
      </c>
      <c r="AF8" s="401"/>
      <c r="AG8" s="94">
        <v>2</v>
      </c>
      <c r="AH8" s="401"/>
      <c r="AI8" s="94">
        <v>1</v>
      </c>
      <c r="AJ8" s="401"/>
      <c r="AK8" s="401"/>
      <c r="AL8" s="401"/>
      <c r="AM8" s="401"/>
      <c r="AN8" s="401"/>
      <c r="AO8" s="401"/>
      <c r="AP8" s="94">
        <v>2</v>
      </c>
      <c r="AQ8" s="94">
        <v>2</v>
      </c>
      <c r="AR8" s="401"/>
      <c r="AS8" s="401"/>
      <c r="AT8" s="401"/>
      <c r="AU8" s="401"/>
      <c r="AV8" s="401"/>
      <c r="AW8" s="401"/>
      <c r="AX8" s="401"/>
      <c r="AY8" s="401"/>
      <c r="AZ8" s="401"/>
      <c r="BA8" s="94">
        <f t="shared" si="2"/>
        <v>8</v>
      </c>
      <c r="BD8" s="224">
        <v>913</v>
      </c>
      <c r="BE8" s="448">
        <v>14</v>
      </c>
      <c r="BF8" s="448">
        <v>12</v>
      </c>
      <c r="BG8" s="448">
        <v>16</v>
      </c>
      <c r="BH8" s="448">
        <v>18</v>
      </c>
      <c r="BI8" s="448">
        <f t="shared" si="0"/>
        <v>60</v>
      </c>
      <c r="BJ8" s="447" t="s">
        <v>251</v>
      </c>
      <c r="BK8" s="453" t="s">
        <v>80</v>
      </c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 t="s">
        <v>239</v>
      </c>
      <c r="CD8" s="443"/>
    </row>
    <row r="9" spans="1:82" ht="15.75">
      <c r="A9" s="406" t="s">
        <v>116</v>
      </c>
      <c r="B9" s="405">
        <v>3</v>
      </c>
      <c r="C9" s="405">
        <v>2</v>
      </c>
      <c r="D9" s="405">
        <v>2</v>
      </c>
      <c r="E9" s="405">
        <v>1</v>
      </c>
      <c r="F9" s="405">
        <v>2.5</v>
      </c>
      <c r="G9" s="405">
        <v>2</v>
      </c>
      <c r="H9" s="405">
        <v>1</v>
      </c>
      <c r="I9" s="405">
        <v>3</v>
      </c>
      <c r="J9" s="405">
        <v>1</v>
      </c>
      <c r="K9" s="405">
        <v>1</v>
      </c>
      <c r="L9" s="405">
        <v>1</v>
      </c>
      <c r="M9" s="403">
        <v>0</v>
      </c>
      <c r="N9" s="403"/>
      <c r="O9" s="405">
        <v>2</v>
      </c>
      <c r="P9" s="403"/>
      <c r="Q9" s="405">
        <v>2</v>
      </c>
      <c r="R9" s="403"/>
      <c r="S9" s="408"/>
      <c r="T9" s="403"/>
      <c r="U9" s="385">
        <f t="shared" si="1"/>
        <v>23.5</v>
      </c>
      <c r="W9" s="402" t="s">
        <v>117</v>
      </c>
      <c r="X9" s="94">
        <v>3</v>
      </c>
      <c r="Y9" s="401"/>
      <c r="Z9" s="94">
        <v>1</v>
      </c>
      <c r="AA9" s="401"/>
      <c r="AB9" s="94">
        <v>2</v>
      </c>
      <c r="AC9" s="94">
        <v>2</v>
      </c>
      <c r="AD9" s="94">
        <v>2</v>
      </c>
      <c r="AE9" s="401"/>
      <c r="AF9" s="401"/>
      <c r="AG9" s="94">
        <v>2</v>
      </c>
      <c r="AH9" s="401"/>
      <c r="AI9" s="401"/>
      <c r="AJ9" s="94">
        <v>2</v>
      </c>
      <c r="AK9" s="94">
        <v>1</v>
      </c>
      <c r="AL9" s="401"/>
      <c r="AM9" s="94">
        <v>3</v>
      </c>
      <c r="AN9" s="94">
        <v>2</v>
      </c>
      <c r="AO9" s="94">
        <v>2</v>
      </c>
      <c r="AP9" s="401"/>
      <c r="AQ9" s="401"/>
      <c r="AR9" s="401"/>
      <c r="AS9" s="94">
        <v>1</v>
      </c>
      <c r="AT9" s="401"/>
      <c r="AU9" s="401"/>
      <c r="AV9" s="401"/>
      <c r="AW9" s="401"/>
      <c r="AX9" s="401"/>
      <c r="AY9" s="401"/>
      <c r="AZ9" s="401"/>
      <c r="BA9" s="94">
        <f t="shared" si="2"/>
        <v>13</v>
      </c>
      <c r="BD9" s="447">
        <v>914</v>
      </c>
      <c r="BE9" s="448">
        <v>6</v>
      </c>
      <c r="BF9" s="448">
        <v>9</v>
      </c>
      <c r="BG9" s="448">
        <v>12</v>
      </c>
      <c r="BH9" s="448">
        <v>11</v>
      </c>
      <c r="BI9" s="448">
        <f t="shared" si="0"/>
        <v>38</v>
      </c>
      <c r="BJ9" s="447" t="s">
        <v>250</v>
      </c>
      <c r="BK9" s="453" t="s">
        <v>84</v>
      </c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 t="s">
        <v>233</v>
      </c>
      <c r="CD9" s="443"/>
    </row>
    <row r="10" spans="1:82" ht="15.75">
      <c r="A10" s="406" t="s">
        <v>118</v>
      </c>
      <c r="B10" s="405">
        <v>5</v>
      </c>
      <c r="C10" s="405">
        <v>4</v>
      </c>
      <c r="D10" s="405">
        <v>2</v>
      </c>
      <c r="E10" s="405">
        <v>4</v>
      </c>
      <c r="F10" s="405">
        <v>4</v>
      </c>
      <c r="G10" s="405">
        <v>2</v>
      </c>
      <c r="H10" s="405">
        <v>3</v>
      </c>
      <c r="I10" s="405">
        <v>4</v>
      </c>
      <c r="J10" s="405">
        <v>4</v>
      </c>
      <c r="K10" s="403">
        <v>0</v>
      </c>
      <c r="L10" s="405">
        <v>2</v>
      </c>
      <c r="M10" s="405">
        <v>2</v>
      </c>
      <c r="N10" s="405">
        <v>1</v>
      </c>
      <c r="O10" s="405">
        <v>2</v>
      </c>
      <c r="P10" s="403"/>
      <c r="Q10" s="405">
        <v>2</v>
      </c>
      <c r="R10" s="403"/>
      <c r="S10" s="404">
        <v>2</v>
      </c>
      <c r="T10" s="403"/>
      <c r="U10" s="385">
        <f t="shared" si="1"/>
        <v>43</v>
      </c>
      <c r="W10" s="402" t="s">
        <v>119</v>
      </c>
      <c r="X10" s="94">
        <v>3</v>
      </c>
      <c r="Y10" s="94">
        <v>3</v>
      </c>
      <c r="Z10" s="94">
        <v>2</v>
      </c>
      <c r="AA10" s="94">
        <v>3.5</v>
      </c>
      <c r="AB10" s="94">
        <v>2</v>
      </c>
      <c r="AC10" s="94"/>
      <c r="AD10" s="94">
        <v>3</v>
      </c>
      <c r="AE10" s="94">
        <v>2</v>
      </c>
      <c r="AF10" s="94">
        <v>2</v>
      </c>
      <c r="AG10" s="94">
        <v>1</v>
      </c>
      <c r="AH10" s="94">
        <v>2</v>
      </c>
      <c r="AI10" s="94">
        <v>3</v>
      </c>
      <c r="AJ10" s="94">
        <v>2</v>
      </c>
      <c r="AK10" s="94">
        <v>2</v>
      </c>
      <c r="AL10" s="94">
        <v>2</v>
      </c>
      <c r="AM10" s="94">
        <v>3</v>
      </c>
      <c r="AN10" s="94">
        <v>3</v>
      </c>
      <c r="AO10" s="94">
        <v>2</v>
      </c>
      <c r="AP10" s="94">
        <v>2</v>
      </c>
      <c r="AQ10" s="94">
        <v>1</v>
      </c>
      <c r="AR10" s="94">
        <v>1</v>
      </c>
      <c r="AS10" s="94">
        <v>1</v>
      </c>
      <c r="AT10" s="94">
        <v>1</v>
      </c>
      <c r="AU10" s="94">
        <v>3</v>
      </c>
      <c r="AV10" s="94">
        <v>1</v>
      </c>
      <c r="AW10" s="94">
        <v>2</v>
      </c>
      <c r="AX10" s="94">
        <v>2</v>
      </c>
      <c r="AY10" s="94">
        <v>3</v>
      </c>
      <c r="AZ10" s="401"/>
      <c r="BA10" s="94">
        <f t="shared" si="2"/>
        <v>41</v>
      </c>
      <c r="BD10" s="224">
        <v>915</v>
      </c>
      <c r="BE10" s="448">
        <v>8</v>
      </c>
      <c r="BF10" s="448">
        <v>12</v>
      </c>
      <c r="BG10" s="448">
        <v>14</v>
      </c>
      <c r="BH10" s="448">
        <v>14</v>
      </c>
      <c r="BI10" s="448">
        <f t="shared" si="0"/>
        <v>48</v>
      </c>
      <c r="BJ10" s="447" t="s">
        <v>249</v>
      </c>
      <c r="BK10" s="453" t="s">
        <v>87</v>
      </c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 t="s">
        <v>233</v>
      </c>
      <c r="CD10" s="443"/>
    </row>
    <row r="11" spans="1:82" ht="15.75">
      <c r="A11" s="406" t="s">
        <v>120</v>
      </c>
      <c r="B11" s="405">
        <v>5</v>
      </c>
      <c r="C11" s="405">
        <v>5</v>
      </c>
      <c r="D11" s="405">
        <v>2</v>
      </c>
      <c r="E11" s="405">
        <v>5</v>
      </c>
      <c r="F11" s="405">
        <v>4</v>
      </c>
      <c r="G11" s="405">
        <v>3</v>
      </c>
      <c r="H11" s="405">
        <v>3</v>
      </c>
      <c r="I11" s="405">
        <v>5</v>
      </c>
      <c r="J11" s="405">
        <v>4</v>
      </c>
      <c r="K11" s="405">
        <v>3.5</v>
      </c>
      <c r="L11" s="405">
        <v>2</v>
      </c>
      <c r="M11" s="405">
        <v>4</v>
      </c>
      <c r="N11" s="405">
        <v>3.5</v>
      </c>
      <c r="O11" s="405">
        <v>2</v>
      </c>
      <c r="P11" s="403"/>
      <c r="Q11" s="405">
        <v>4</v>
      </c>
      <c r="R11" s="403"/>
      <c r="S11" s="408"/>
      <c r="T11" s="403"/>
      <c r="U11" s="385">
        <f t="shared" si="1"/>
        <v>55</v>
      </c>
      <c r="W11" s="402" t="s">
        <v>121</v>
      </c>
      <c r="X11" s="94">
        <v>5</v>
      </c>
      <c r="Y11" s="94">
        <v>4</v>
      </c>
      <c r="Z11" s="94">
        <v>4</v>
      </c>
      <c r="AA11" s="94">
        <v>4</v>
      </c>
      <c r="AB11" s="94">
        <v>3</v>
      </c>
      <c r="AC11" s="94">
        <v>4</v>
      </c>
      <c r="AD11" s="94">
        <v>4</v>
      </c>
      <c r="AE11" s="94">
        <v>4</v>
      </c>
      <c r="AF11" s="94">
        <v>4</v>
      </c>
      <c r="AG11" s="94">
        <v>4</v>
      </c>
      <c r="AH11" s="94">
        <v>4</v>
      </c>
      <c r="AI11" s="94">
        <v>4</v>
      </c>
      <c r="AJ11" s="94">
        <v>4</v>
      </c>
      <c r="AK11" s="94">
        <v>4</v>
      </c>
      <c r="AL11" s="94">
        <v>3</v>
      </c>
      <c r="AM11" s="94">
        <v>4</v>
      </c>
      <c r="AN11" s="94">
        <v>4</v>
      </c>
      <c r="AO11" s="401"/>
      <c r="AP11" s="94">
        <v>4</v>
      </c>
      <c r="AQ11" s="94">
        <v>3</v>
      </c>
      <c r="AR11" s="94">
        <v>2</v>
      </c>
      <c r="AS11" s="94">
        <v>3</v>
      </c>
      <c r="AT11" s="401"/>
      <c r="AU11" s="401"/>
      <c r="AV11" s="401"/>
      <c r="AW11" s="94">
        <v>3</v>
      </c>
      <c r="AX11" s="94">
        <v>3</v>
      </c>
      <c r="AY11" s="94">
        <v>4</v>
      </c>
      <c r="AZ11" s="401"/>
      <c r="BA11" s="94">
        <f t="shared" si="2"/>
        <v>61</v>
      </c>
      <c r="BD11" s="447">
        <v>916</v>
      </c>
      <c r="BE11" s="448">
        <v>6</v>
      </c>
      <c r="BF11" s="448">
        <v>7</v>
      </c>
      <c r="BG11" s="448">
        <v>16</v>
      </c>
      <c r="BH11" s="448">
        <v>7</v>
      </c>
      <c r="BI11" s="448">
        <f t="shared" si="0"/>
        <v>36</v>
      </c>
      <c r="BJ11" s="447" t="s">
        <v>248</v>
      </c>
      <c r="BK11" s="453" t="s">
        <v>89</v>
      </c>
      <c r="BL11" s="443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3"/>
      <c r="BX11" s="443"/>
      <c r="BY11" s="443"/>
      <c r="BZ11" s="443"/>
      <c r="CA11" s="443"/>
      <c r="CB11" s="443"/>
      <c r="CC11" s="443" t="s">
        <v>233</v>
      </c>
      <c r="CD11" s="443"/>
    </row>
    <row r="12" spans="1:82" ht="15.75">
      <c r="A12" s="406" t="s">
        <v>144</v>
      </c>
      <c r="B12" s="405">
        <v>3</v>
      </c>
      <c r="C12" s="405">
        <v>3</v>
      </c>
      <c r="D12" s="405">
        <v>1</v>
      </c>
      <c r="E12" s="405">
        <v>3</v>
      </c>
      <c r="F12" s="405">
        <v>3</v>
      </c>
      <c r="G12" s="405">
        <v>3</v>
      </c>
      <c r="H12" s="405">
        <v>3</v>
      </c>
      <c r="I12" s="405">
        <v>3</v>
      </c>
      <c r="J12" s="405">
        <v>3</v>
      </c>
      <c r="K12" s="405">
        <v>2</v>
      </c>
      <c r="L12" s="405">
        <v>1</v>
      </c>
      <c r="M12" s="403">
        <v>0</v>
      </c>
      <c r="N12" s="405">
        <v>1</v>
      </c>
      <c r="O12" s="405">
        <v>2</v>
      </c>
      <c r="P12" s="403"/>
      <c r="Q12" s="403"/>
      <c r="R12" s="403"/>
      <c r="S12" s="404">
        <v>2</v>
      </c>
      <c r="T12" s="403"/>
      <c r="U12" s="385">
        <f t="shared" si="1"/>
        <v>33</v>
      </c>
      <c r="W12" s="402" t="s">
        <v>124</v>
      </c>
      <c r="X12" s="94">
        <v>4</v>
      </c>
      <c r="Y12" s="94">
        <v>5</v>
      </c>
      <c r="Z12" s="94">
        <v>4</v>
      </c>
      <c r="AA12" s="94">
        <v>4</v>
      </c>
      <c r="AB12" s="94">
        <v>2</v>
      </c>
      <c r="AC12" s="94">
        <v>3</v>
      </c>
      <c r="AD12" s="94">
        <v>4</v>
      </c>
      <c r="AE12" s="94">
        <v>3</v>
      </c>
      <c r="AF12" s="94">
        <v>3</v>
      </c>
      <c r="AG12" s="94">
        <v>5</v>
      </c>
      <c r="AH12" s="94">
        <v>1</v>
      </c>
      <c r="AI12" s="94">
        <v>4</v>
      </c>
      <c r="AJ12" s="94">
        <v>5</v>
      </c>
      <c r="AK12" s="94">
        <v>5</v>
      </c>
      <c r="AL12" s="94">
        <v>3</v>
      </c>
      <c r="AM12" s="94">
        <v>4</v>
      </c>
      <c r="AN12" s="94">
        <v>4</v>
      </c>
      <c r="AO12" s="94">
        <v>4</v>
      </c>
      <c r="AP12" s="94">
        <v>4</v>
      </c>
      <c r="AQ12" s="94">
        <v>3</v>
      </c>
      <c r="AR12" s="401"/>
      <c r="AS12" s="94">
        <v>4</v>
      </c>
      <c r="AT12" s="94">
        <v>1</v>
      </c>
      <c r="AU12" s="401"/>
      <c r="AV12" s="401"/>
      <c r="AW12" s="401"/>
      <c r="AX12" s="94">
        <v>1</v>
      </c>
      <c r="AY12" s="94">
        <v>2</v>
      </c>
      <c r="AZ12" s="401"/>
      <c r="BA12" s="94">
        <f t="shared" si="2"/>
        <v>56</v>
      </c>
      <c r="BD12" s="447">
        <v>920</v>
      </c>
      <c r="BE12" s="448">
        <v>8</v>
      </c>
      <c r="BF12" s="448">
        <v>7</v>
      </c>
      <c r="BG12" s="448">
        <v>11</v>
      </c>
      <c r="BH12" s="448">
        <v>13</v>
      </c>
      <c r="BI12" s="448">
        <f t="shared" si="0"/>
        <v>39</v>
      </c>
      <c r="BJ12" s="447" t="s">
        <v>247</v>
      </c>
      <c r="BK12" s="453" t="s">
        <v>91</v>
      </c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 t="s">
        <v>233</v>
      </c>
      <c r="CD12" s="443"/>
    </row>
    <row r="13" spans="1:82" ht="15.75">
      <c r="A13" s="406" t="s">
        <v>221</v>
      </c>
      <c r="B13" s="405">
        <v>4</v>
      </c>
      <c r="C13" s="405">
        <v>3</v>
      </c>
      <c r="D13" s="405">
        <v>2</v>
      </c>
      <c r="E13" s="405">
        <v>4</v>
      </c>
      <c r="F13" s="405">
        <v>4</v>
      </c>
      <c r="G13" s="405">
        <v>4</v>
      </c>
      <c r="H13" s="405">
        <v>4</v>
      </c>
      <c r="I13" s="405">
        <v>4</v>
      </c>
      <c r="J13" s="405">
        <v>4</v>
      </c>
      <c r="K13" s="405">
        <v>4</v>
      </c>
      <c r="L13" s="405">
        <v>4</v>
      </c>
      <c r="M13" s="405">
        <v>3</v>
      </c>
      <c r="N13" s="405">
        <v>3</v>
      </c>
      <c r="O13" s="405">
        <v>4</v>
      </c>
      <c r="P13" s="405">
        <v>2</v>
      </c>
      <c r="Q13" s="405">
        <v>4</v>
      </c>
      <c r="R13" s="405">
        <v>4</v>
      </c>
      <c r="S13" s="404">
        <v>4</v>
      </c>
      <c r="T13" s="405">
        <v>1</v>
      </c>
      <c r="U13" s="385">
        <f t="shared" si="1"/>
        <v>65</v>
      </c>
      <c r="W13" s="402" t="s">
        <v>126</v>
      </c>
      <c r="X13" s="94">
        <v>4</v>
      </c>
      <c r="Y13" s="94">
        <v>4</v>
      </c>
      <c r="Z13" s="94">
        <v>4</v>
      </c>
      <c r="AA13" s="94">
        <v>4</v>
      </c>
      <c r="AB13" s="94">
        <v>4</v>
      </c>
      <c r="AC13" s="94">
        <v>4</v>
      </c>
      <c r="AD13" s="94">
        <v>4</v>
      </c>
      <c r="AE13" s="94">
        <v>4</v>
      </c>
      <c r="AF13" s="94">
        <v>3</v>
      </c>
      <c r="AG13" s="94">
        <v>4</v>
      </c>
      <c r="AH13" s="94">
        <v>3</v>
      </c>
      <c r="AI13" s="94">
        <v>3</v>
      </c>
      <c r="AJ13" s="94">
        <v>4</v>
      </c>
      <c r="AK13" s="94">
        <v>3</v>
      </c>
      <c r="AL13" s="94">
        <v>4</v>
      </c>
      <c r="AM13" s="94">
        <v>4</v>
      </c>
      <c r="AN13" s="94">
        <v>3</v>
      </c>
      <c r="AO13" s="94">
        <v>2</v>
      </c>
      <c r="AP13" s="94">
        <v>4</v>
      </c>
      <c r="AQ13" s="94">
        <v>4</v>
      </c>
      <c r="AR13" s="94">
        <v>4</v>
      </c>
      <c r="AS13" s="94">
        <v>3</v>
      </c>
      <c r="AT13" s="94">
        <v>3</v>
      </c>
      <c r="AU13" s="94">
        <v>3</v>
      </c>
      <c r="AV13" s="94">
        <v>3</v>
      </c>
      <c r="AW13" s="94">
        <v>2</v>
      </c>
      <c r="AX13" s="94">
        <v>1</v>
      </c>
      <c r="AY13" s="94">
        <v>4</v>
      </c>
      <c r="AZ13" s="401"/>
      <c r="BA13" s="94">
        <f t="shared" si="2"/>
        <v>68</v>
      </c>
      <c r="BD13" s="447">
        <v>901</v>
      </c>
      <c r="BE13" s="448">
        <v>2</v>
      </c>
      <c r="BF13" s="448">
        <v>2</v>
      </c>
      <c r="BG13" s="448">
        <v>8</v>
      </c>
      <c r="BH13" s="448">
        <v>6</v>
      </c>
      <c r="BI13" s="448">
        <f t="shared" si="0"/>
        <v>18</v>
      </c>
      <c r="BJ13" s="447" t="s">
        <v>246</v>
      </c>
      <c r="BK13" s="453" t="s">
        <v>93</v>
      </c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 t="s">
        <v>233</v>
      </c>
      <c r="CD13" s="443"/>
    </row>
    <row r="14" spans="1:82" ht="15.75">
      <c r="A14" s="406" t="s">
        <v>220</v>
      </c>
      <c r="B14" s="405">
        <v>3</v>
      </c>
      <c r="C14" s="405">
        <v>3</v>
      </c>
      <c r="D14" s="405">
        <v>4</v>
      </c>
      <c r="E14" s="405">
        <v>3</v>
      </c>
      <c r="F14" s="405">
        <v>3</v>
      </c>
      <c r="G14" s="405">
        <v>1</v>
      </c>
      <c r="H14" s="405">
        <v>3</v>
      </c>
      <c r="I14" s="405">
        <v>1</v>
      </c>
      <c r="J14" s="405">
        <v>2</v>
      </c>
      <c r="K14" s="405">
        <v>3</v>
      </c>
      <c r="L14" s="405">
        <v>2</v>
      </c>
      <c r="M14" s="405">
        <v>2</v>
      </c>
      <c r="N14" s="405">
        <v>2</v>
      </c>
      <c r="O14" s="405">
        <v>2</v>
      </c>
      <c r="P14" s="405">
        <v>2</v>
      </c>
      <c r="Q14" s="403"/>
      <c r="R14" s="405">
        <v>3</v>
      </c>
      <c r="S14" s="404">
        <v>3</v>
      </c>
      <c r="T14" s="403"/>
      <c r="U14" s="385">
        <f t="shared" si="1"/>
        <v>42</v>
      </c>
      <c r="W14" s="402" t="s">
        <v>128</v>
      </c>
      <c r="X14" s="94">
        <v>4</v>
      </c>
      <c r="Y14" s="94">
        <v>4</v>
      </c>
      <c r="Z14" s="94">
        <v>3</v>
      </c>
      <c r="AA14" s="94">
        <v>4</v>
      </c>
      <c r="AB14" s="94">
        <v>4</v>
      </c>
      <c r="AC14" s="94">
        <v>4</v>
      </c>
      <c r="AD14" s="94">
        <v>4</v>
      </c>
      <c r="AE14" s="94">
        <v>4</v>
      </c>
      <c r="AF14" s="94">
        <v>4</v>
      </c>
      <c r="AG14" s="94">
        <v>4</v>
      </c>
      <c r="AH14" s="94">
        <v>4</v>
      </c>
      <c r="AI14" s="94">
        <v>3</v>
      </c>
      <c r="AJ14" s="94">
        <v>4</v>
      </c>
      <c r="AK14" s="94">
        <v>4</v>
      </c>
      <c r="AL14" s="94">
        <v>3</v>
      </c>
      <c r="AM14" s="94">
        <v>4</v>
      </c>
      <c r="AN14" s="94">
        <v>4</v>
      </c>
      <c r="AO14" s="94">
        <v>4</v>
      </c>
      <c r="AP14" s="94">
        <v>4</v>
      </c>
      <c r="AQ14" s="94">
        <v>4</v>
      </c>
      <c r="AR14" s="94">
        <v>4</v>
      </c>
      <c r="AS14" s="94">
        <v>3</v>
      </c>
      <c r="AT14" s="94">
        <v>4</v>
      </c>
      <c r="AU14" s="94">
        <v>2</v>
      </c>
      <c r="AV14" s="94">
        <v>4</v>
      </c>
      <c r="AW14" s="94">
        <v>4</v>
      </c>
      <c r="AX14" s="94">
        <v>4</v>
      </c>
      <c r="AY14" s="94">
        <v>4</v>
      </c>
      <c r="AZ14" s="401"/>
      <c r="BA14" s="94">
        <f t="shared" si="2"/>
        <v>79</v>
      </c>
      <c r="BD14" s="447">
        <v>917</v>
      </c>
      <c r="BE14" s="448">
        <v>15</v>
      </c>
      <c r="BF14" s="448">
        <v>14</v>
      </c>
      <c r="BG14" s="448">
        <v>16</v>
      </c>
      <c r="BH14" s="448">
        <v>18</v>
      </c>
      <c r="BI14" s="448">
        <f t="shared" si="0"/>
        <v>63</v>
      </c>
      <c r="BJ14" s="447" t="s">
        <v>245</v>
      </c>
      <c r="BK14" s="453" t="s">
        <v>95</v>
      </c>
      <c r="BL14" s="443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3"/>
      <c r="BZ14" s="443"/>
      <c r="CA14" s="443"/>
      <c r="CB14" s="443"/>
      <c r="CC14" s="443" t="s">
        <v>239</v>
      </c>
      <c r="CD14" s="443"/>
    </row>
    <row r="15" spans="1:82" ht="15.75">
      <c r="A15" s="406" t="s">
        <v>129</v>
      </c>
      <c r="B15" s="405">
        <v>1</v>
      </c>
      <c r="C15" s="405">
        <v>2</v>
      </c>
      <c r="D15" s="405">
        <v>3</v>
      </c>
      <c r="E15" s="405">
        <v>1</v>
      </c>
      <c r="F15" s="405">
        <v>2</v>
      </c>
      <c r="G15" s="405">
        <v>1</v>
      </c>
      <c r="H15" s="405">
        <v>1</v>
      </c>
      <c r="I15" s="405">
        <v>2</v>
      </c>
      <c r="J15" s="405">
        <v>2</v>
      </c>
      <c r="K15" s="405">
        <v>2</v>
      </c>
      <c r="L15" s="403">
        <v>0</v>
      </c>
      <c r="M15" s="405">
        <v>1</v>
      </c>
      <c r="N15" s="403">
        <v>0</v>
      </c>
      <c r="O15" s="405">
        <v>2</v>
      </c>
      <c r="P15" s="403"/>
      <c r="Q15" s="403"/>
      <c r="R15" s="405">
        <v>1</v>
      </c>
      <c r="S15" s="408"/>
      <c r="T15" s="403"/>
      <c r="U15" s="385">
        <f t="shared" si="1"/>
        <v>21</v>
      </c>
      <c r="W15" s="402" t="s">
        <v>130</v>
      </c>
      <c r="X15" s="401"/>
      <c r="Y15" s="401"/>
      <c r="Z15" s="94">
        <v>1</v>
      </c>
      <c r="AA15" s="94">
        <v>2</v>
      </c>
      <c r="AB15" s="94">
        <v>1</v>
      </c>
      <c r="AC15" s="94">
        <v>1</v>
      </c>
      <c r="AD15" s="94">
        <v>1</v>
      </c>
      <c r="AE15" s="401"/>
      <c r="AF15" s="401"/>
      <c r="AG15" s="401"/>
      <c r="AH15" s="401"/>
      <c r="AI15" s="401"/>
      <c r="AJ15" s="94">
        <v>1</v>
      </c>
      <c r="AK15" s="401"/>
      <c r="AL15" s="401"/>
      <c r="AM15" s="401"/>
      <c r="AN15" s="94">
        <v>1</v>
      </c>
      <c r="AO15" s="401"/>
      <c r="AP15" s="401"/>
      <c r="AQ15" s="401"/>
      <c r="AR15" s="94">
        <v>1</v>
      </c>
      <c r="AS15" s="401"/>
      <c r="AT15" s="401"/>
      <c r="AU15" s="94">
        <v>1</v>
      </c>
      <c r="AV15" s="94">
        <v>1</v>
      </c>
      <c r="AW15" s="401"/>
      <c r="AX15" s="401"/>
      <c r="AY15" s="401"/>
      <c r="AZ15" s="401"/>
      <c r="BA15" s="94">
        <f t="shared" si="2"/>
        <v>5</v>
      </c>
      <c r="BD15" s="447">
        <v>918</v>
      </c>
      <c r="BE15" s="448">
        <v>1</v>
      </c>
      <c r="BF15" s="448">
        <v>3</v>
      </c>
      <c r="BG15" s="448">
        <v>14</v>
      </c>
      <c r="BH15" s="448">
        <v>10</v>
      </c>
      <c r="BI15" s="448">
        <f t="shared" si="0"/>
        <v>28</v>
      </c>
      <c r="BJ15" s="454" t="s">
        <v>244</v>
      </c>
      <c r="BK15" s="453" t="s">
        <v>97</v>
      </c>
      <c r="BL15" s="443"/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 t="s">
        <v>233</v>
      </c>
      <c r="CD15" s="443"/>
    </row>
    <row r="16" spans="1:82" ht="15.75">
      <c r="A16" s="406" t="s">
        <v>131</v>
      </c>
      <c r="B16" s="405">
        <v>2</v>
      </c>
      <c r="C16" s="405">
        <v>2</v>
      </c>
      <c r="D16" s="405">
        <v>2</v>
      </c>
      <c r="E16" s="405">
        <v>2</v>
      </c>
      <c r="F16" s="405">
        <v>1</v>
      </c>
      <c r="G16" s="405">
        <v>2</v>
      </c>
      <c r="H16" s="405">
        <v>2</v>
      </c>
      <c r="I16" s="405">
        <v>2</v>
      </c>
      <c r="J16" s="405">
        <v>2</v>
      </c>
      <c r="K16" s="405">
        <v>2</v>
      </c>
      <c r="L16" s="405">
        <v>2</v>
      </c>
      <c r="M16" s="405">
        <v>2</v>
      </c>
      <c r="N16" s="405">
        <v>2</v>
      </c>
      <c r="O16" s="403"/>
      <c r="P16" s="403"/>
      <c r="Q16" s="403"/>
      <c r="R16" s="405">
        <v>2</v>
      </c>
      <c r="S16" s="404">
        <v>2</v>
      </c>
      <c r="T16" s="403"/>
      <c r="U16" s="385">
        <f t="shared" si="1"/>
        <v>29</v>
      </c>
      <c r="W16" s="402" t="s">
        <v>132</v>
      </c>
      <c r="X16" s="94">
        <v>2</v>
      </c>
      <c r="Y16" s="94">
        <v>1</v>
      </c>
      <c r="Z16" s="94">
        <v>2</v>
      </c>
      <c r="AA16" s="94">
        <v>2</v>
      </c>
      <c r="AB16" s="94">
        <v>1</v>
      </c>
      <c r="AC16" s="94">
        <v>2</v>
      </c>
      <c r="AD16" s="94">
        <v>2</v>
      </c>
      <c r="AE16" s="94">
        <v>2</v>
      </c>
      <c r="AF16" s="401"/>
      <c r="AG16" s="94">
        <v>2</v>
      </c>
      <c r="AH16" s="94">
        <v>1</v>
      </c>
      <c r="AI16" s="94">
        <v>2</v>
      </c>
      <c r="AJ16" s="94">
        <v>1</v>
      </c>
      <c r="AK16" s="94">
        <v>1</v>
      </c>
      <c r="AL16" s="94">
        <v>1</v>
      </c>
      <c r="AM16" s="94">
        <v>1</v>
      </c>
      <c r="AN16" s="94">
        <v>1</v>
      </c>
      <c r="AO16" s="94">
        <v>2</v>
      </c>
      <c r="AP16" s="94">
        <v>2</v>
      </c>
      <c r="AQ16" s="94">
        <v>2</v>
      </c>
      <c r="AR16" s="94">
        <v>2</v>
      </c>
      <c r="AS16" s="94">
        <v>1</v>
      </c>
      <c r="AT16" s="94">
        <v>2</v>
      </c>
      <c r="AU16" s="94">
        <v>2</v>
      </c>
      <c r="AV16" s="401"/>
      <c r="AW16" s="401"/>
      <c r="AX16" s="94">
        <v>2</v>
      </c>
      <c r="AY16" s="94">
        <v>2</v>
      </c>
      <c r="AZ16" s="401"/>
      <c r="BA16" s="94">
        <f t="shared" si="2"/>
        <v>29</v>
      </c>
      <c r="BD16" s="224">
        <v>903</v>
      </c>
      <c r="BE16" s="448">
        <v>11</v>
      </c>
      <c r="BF16" s="448">
        <v>7</v>
      </c>
      <c r="BG16" s="448">
        <v>17</v>
      </c>
      <c r="BH16" s="448">
        <v>15</v>
      </c>
      <c r="BI16" s="448">
        <f t="shared" si="0"/>
        <v>50</v>
      </c>
      <c r="BJ16" s="447" t="s">
        <v>243</v>
      </c>
      <c r="BK16" s="453" t="s">
        <v>99</v>
      </c>
      <c r="BL16" s="443"/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 t="s">
        <v>237</v>
      </c>
      <c r="CD16" s="443"/>
    </row>
    <row r="17" spans="1:82" ht="15.75">
      <c r="A17" s="406" t="s">
        <v>133</v>
      </c>
      <c r="B17" s="405">
        <v>2</v>
      </c>
      <c r="C17" s="405">
        <v>2</v>
      </c>
      <c r="D17" s="405">
        <v>2</v>
      </c>
      <c r="E17" s="405">
        <v>2</v>
      </c>
      <c r="F17" s="405">
        <v>2</v>
      </c>
      <c r="G17" s="405">
        <v>2</v>
      </c>
      <c r="H17" s="403"/>
      <c r="I17" s="405">
        <v>2</v>
      </c>
      <c r="J17" s="405">
        <v>2</v>
      </c>
      <c r="K17" s="405">
        <v>1</v>
      </c>
      <c r="L17" s="403">
        <v>0</v>
      </c>
      <c r="M17" s="405">
        <v>2</v>
      </c>
      <c r="N17" s="403"/>
      <c r="O17" s="403"/>
      <c r="P17" s="403"/>
      <c r="Q17" s="403"/>
      <c r="R17" s="403"/>
      <c r="S17" s="408"/>
      <c r="T17" s="403"/>
      <c r="U17" s="385">
        <f t="shared" si="1"/>
        <v>19</v>
      </c>
      <c r="W17" s="402" t="s">
        <v>134</v>
      </c>
      <c r="X17" s="401"/>
      <c r="Y17" s="94">
        <v>1</v>
      </c>
      <c r="Z17" s="94">
        <v>1</v>
      </c>
      <c r="AA17" s="401"/>
      <c r="AB17" s="401"/>
      <c r="AC17" s="401"/>
      <c r="AD17" s="401"/>
      <c r="AE17" s="94">
        <v>2</v>
      </c>
      <c r="AF17" s="401"/>
      <c r="AG17" s="401"/>
      <c r="AH17" s="401"/>
      <c r="AI17" s="401"/>
      <c r="AJ17" s="401"/>
      <c r="AK17" s="94">
        <v>1</v>
      </c>
      <c r="AL17" s="401"/>
      <c r="AM17" s="94">
        <v>1</v>
      </c>
      <c r="AN17" s="401"/>
      <c r="AO17" s="94">
        <v>2</v>
      </c>
      <c r="AP17" s="401"/>
      <c r="AQ17" s="94">
        <v>2</v>
      </c>
      <c r="AR17" s="401"/>
      <c r="AS17" s="94">
        <v>1</v>
      </c>
      <c r="AT17" s="401"/>
      <c r="AU17" s="401"/>
      <c r="AV17" s="94">
        <v>1</v>
      </c>
      <c r="AW17" s="401"/>
      <c r="AX17" s="401"/>
      <c r="AY17" s="401"/>
      <c r="AZ17" s="401"/>
      <c r="BA17" s="94">
        <f t="shared" si="2"/>
        <v>10</v>
      </c>
      <c r="BD17" s="447">
        <v>902</v>
      </c>
      <c r="BE17" s="448">
        <v>1</v>
      </c>
      <c r="BF17" s="448">
        <v>1</v>
      </c>
      <c r="BG17" s="448">
        <v>11</v>
      </c>
      <c r="BH17" s="448">
        <v>5</v>
      </c>
      <c r="BI17" s="448">
        <f t="shared" si="0"/>
        <v>18</v>
      </c>
      <c r="BJ17" s="447" t="s">
        <v>242</v>
      </c>
      <c r="BK17" s="453" t="s">
        <v>101</v>
      </c>
      <c r="BL17" s="443"/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3"/>
      <c r="BX17" s="443"/>
      <c r="BY17" s="443"/>
      <c r="BZ17" s="443"/>
      <c r="CA17" s="443"/>
      <c r="CB17" s="443"/>
      <c r="CC17" s="443" t="s">
        <v>237</v>
      </c>
      <c r="CD17" s="443"/>
    </row>
    <row r="18" spans="1:82" ht="15.75">
      <c r="A18" s="410" t="s">
        <v>137</v>
      </c>
      <c r="B18" s="405">
        <v>1</v>
      </c>
      <c r="C18" s="405">
        <v>1</v>
      </c>
      <c r="D18" s="405">
        <v>1</v>
      </c>
      <c r="E18" s="405">
        <v>2</v>
      </c>
      <c r="F18" s="403">
        <v>0</v>
      </c>
      <c r="G18" s="405">
        <v>1</v>
      </c>
      <c r="H18" s="405">
        <v>1</v>
      </c>
      <c r="I18" s="403">
        <v>0</v>
      </c>
      <c r="J18" s="403">
        <v>0</v>
      </c>
      <c r="K18" s="403">
        <v>0</v>
      </c>
      <c r="L18" s="403">
        <v>0</v>
      </c>
      <c r="M18" s="405">
        <v>1</v>
      </c>
      <c r="N18" s="403"/>
      <c r="O18" s="403"/>
      <c r="P18" s="405">
        <v>1</v>
      </c>
      <c r="Q18" s="403"/>
      <c r="R18" s="403"/>
      <c r="S18" s="408"/>
      <c r="T18" s="403"/>
      <c r="U18" s="385">
        <f t="shared" si="1"/>
        <v>9</v>
      </c>
      <c r="W18" s="409" t="s">
        <v>138</v>
      </c>
      <c r="X18" s="94">
        <v>2</v>
      </c>
      <c r="Y18" s="94">
        <v>2</v>
      </c>
      <c r="Z18" s="94">
        <v>2</v>
      </c>
      <c r="AA18" s="94">
        <v>2</v>
      </c>
      <c r="AB18" s="94">
        <v>1</v>
      </c>
      <c r="AC18" s="94">
        <v>1</v>
      </c>
      <c r="AD18" s="94">
        <v>2</v>
      </c>
      <c r="AE18" s="94">
        <v>2</v>
      </c>
      <c r="AF18" s="401"/>
      <c r="AG18" s="94">
        <v>2</v>
      </c>
      <c r="AH18" s="94">
        <v>1</v>
      </c>
      <c r="AI18" s="94">
        <v>1</v>
      </c>
      <c r="AJ18" s="94">
        <v>1</v>
      </c>
      <c r="AK18" s="94">
        <v>1</v>
      </c>
      <c r="AL18" s="94">
        <v>1</v>
      </c>
      <c r="AM18" s="94">
        <v>1</v>
      </c>
      <c r="AN18" s="94">
        <v>2</v>
      </c>
      <c r="AO18" s="94">
        <v>2</v>
      </c>
      <c r="AP18" s="94">
        <v>2</v>
      </c>
      <c r="AQ18" s="94">
        <v>1</v>
      </c>
      <c r="AR18" s="401"/>
      <c r="AS18" s="94">
        <v>1</v>
      </c>
      <c r="AT18" s="94">
        <v>1</v>
      </c>
      <c r="AU18" s="401"/>
      <c r="AV18" s="401"/>
      <c r="AW18" s="94">
        <v>1</v>
      </c>
      <c r="AX18" s="94">
        <v>1</v>
      </c>
      <c r="AY18" s="94">
        <v>1</v>
      </c>
      <c r="AZ18" s="401"/>
      <c r="BA18" s="94">
        <f t="shared" si="2"/>
        <v>22</v>
      </c>
      <c r="BD18" s="224">
        <v>907</v>
      </c>
      <c r="BE18" s="448">
        <v>4</v>
      </c>
      <c r="BF18" s="448">
        <v>13</v>
      </c>
      <c r="BG18" s="448">
        <v>10</v>
      </c>
      <c r="BH18" s="448">
        <v>11</v>
      </c>
      <c r="BI18" s="448">
        <f t="shared" si="0"/>
        <v>38</v>
      </c>
      <c r="BJ18" s="447" t="s">
        <v>241</v>
      </c>
      <c r="BK18" s="453" t="s">
        <v>103</v>
      </c>
      <c r="BL18" s="443"/>
      <c r="BM18" s="443"/>
      <c r="BN18" s="443"/>
      <c r="BO18" s="443"/>
      <c r="BP18" s="443"/>
      <c r="BQ18" s="443"/>
      <c r="BR18" s="443"/>
      <c r="BS18" s="443"/>
      <c r="BT18" s="443"/>
      <c r="BU18" s="443"/>
      <c r="BV18" s="443"/>
      <c r="BW18" s="443"/>
      <c r="BX18" s="443"/>
      <c r="BY18" s="443"/>
      <c r="BZ18" s="443"/>
      <c r="CA18" s="443"/>
      <c r="CB18" s="443"/>
      <c r="CC18" s="443" t="s">
        <v>237</v>
      </c>
      <c r="CD18" s="443"/>
    </row>
    <row r="19" spans="1:82" ht="15.75">
      <c r="A19" s="406" t="s">
        <v>139</v>
      </c>
      <c r="B19" s="405">
        <v>2</v>
      </c>
      <c r="C19" s="405">
        <v>1</v>
      </c>
      <c r="D19" s="405">
        <v>1</v>
      </c>
      <c r="E19" s="405">
        <v>1</v>
      </c>
      <c r="F19" s="405">
        <v>2</v>
      </c>
      <c r="G19" s="405">
        <v>1</v>
      </c>
      <c r="H19" s="405">
        <v>1</v>
      </c>
      <c r="I19" s="405">
        <v>2</v>
      </c>
      <c r="J19" s="403">
        <v>0</v>
      </c>
      <c r="K19" s="403">
        <v>0</v>
      </c>
      <c r="L19" s="405">
        <v>1</v>
      </c>
      <c r="M19" s="403">
        <v>0</v>
      </c>
      <c r="N19" s="405">
        <v>2</v>
      </c>
      <c r="O19" s="403"/>
      <c r="P19" s="403"/>
      <c r="Q19" s="403"/>
      <c r="R19" s="405">
        <v>1</v>
      </c>
      <c r="S19" s="408"/>
      <c r="T19" s="403"/>
      <c r="U19" s="385">
        <f t="shared" si="1"/>
        <v>15</v>
      </c>
      <c r="W19" s="402" t="s">
        <v>140</v>
      </c>
      <c r="X19" s="94">
        <v>1</v>
      </c>
      <c r="Y19" s="94">
        <v>1</v>
      </c>
      <c r="Z19" s="94">
        <v>1</v>
      </c>
      <c r="AA19" s="94">
        <v>1</v>
      </c>
      <c r="AB19" s="94">
        <v>1</v>
      </c>
      <c r="AC19" s="94">
        <v>1</v>
      </c>
      <c r="AD19" s="94">
        <v>1</v>
      </c>
      <c r="AE19" s="94">
        <v>1</v>
      </c>
      <c r="AF19" s="94">
        <v>1</v>
      </c>
      <c r="AG19" s="94">
        <v>1</v>
      </c>
      <c r="AH19" s="94">
        <v>1</v>
      </c>
      <c r="AI19" s="94">
        <v>1</v>
      </c>
      <c r="AJ19" s="94">
        <v>1</v>
      </c>
      <c r="AK19" s="94"/>
      <c r="AL19" s="94">
        <v>1</v>
      </c>
      <c r="AM19" s="401"/>
      <c r="AN19" s="94">
        <v>1</v>
      </c>
      <c r="AO19" s="94">
        <v>1</v>
      </c>
      <c r="AP19" s="94">
        <v>1</v>
      </c>
      <c r="AQ19" s="94">
        <v>1</v>
      </c>
      <c r="AR19" s="94">
        <v>1</v>
      </c>
      <c r="AS19" s="407"/>
      <c r="AT19" s="94">
        <v>1</v>
      </c>
      <c r="AU19" s="401"/>
      <c r="AV19" s="401"/>
      <c r="AW19" s="401"/>
      <c r="AX19" s="94">
        <v>1</v>
      </c>
      <c r="AY19" s="94">
        <v>1</v>
      </c>
      <c r="AZ19" s="401"/>
      <c r="BA19" s="94">
        <f t="shared" si="2"/>
        <v>15</v>
      </c>
      <c r="BD19" s="224">
        <v>921</v>
      </c>
      <c r="BE19" s="448">
        <v>11</v>
      </c>
      <c r="BF19" s="448">
        <v>19</v>
      </c>
      <c r="BG19" s="448">
        <v>18</v>
      </c>
      <c r="BH19" s="448">
        <v>14.5</v>
      </c>
      <c r="BI19" s="448">
        <f t="shared" si="0"/>
        <v>62.5</v>
      </c>
      <c r="BJ19" s="447" t="s">
        <v>240</v>
      </c>
      <c r="BK19" s="453" t="s">
        <v>105</v>
      </c>
      <c r="BL19" s="443"/>
      <c r="BM19" s="443"/>
      <c r="BN19" s="443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3" t="s">
        <v>239</v>
      </c>
      <c r="CD19" s="443"/>
    </row>
    <row r="20" spans="1:82" ht="15.75">
      <c r="A20" s="406" t="s">
        <v>141</v>
      </c>
      <c r="B20" s="405">
        <v>1</v>
      </c>
      <c r="C20" s="405">
        <v>3</v>
      </c>
      <c r="D20" s="405">
        <v>3</v>
      </c>
      <c r="E20" s="405">
        <v>2</v>
      </c>
      <c r="F20" s="405">
        <v>1</v>
      </c>
      <c r="G20" s="403">
        <v>0</v>
      </c>
      <c r="H20" s="405">
        <v>1</v>
      </c>
      <c r="I20" s="403">
        <v>0</v>
      </c>
      <c r="J20" s="403">
        <v>0</v>
      </c>
      <c r="K20" s="405">
        <v>2</v>
      </c>
      <c r="L20" s="403">
        <v>0</v>
      </c>
      <c r="M20" s="403">
        <v>0</v>
      </c>
      <c r="N20" s="405">
        <v>1</v>
      </c>
      <c r="O20" s="403"/>
      <c r="P20" s="403"/>
      <c r="Q20" s="403"/>
      <c r="R20" s="405"/>
      <c r="S20" s="404">
        <v>1</v>
      </c>
      <c r="T20" s="403"/>
      <c r="U20" s="385">
        <f t="shared" si="1"/>
        <v>15</v>
      </c>
      <c r="W20" s="402" t="s">
        <v>142</v>
      </c>
      <c r="X20" s="401"/>
      <c r="Y20" s="94">
        <v>1</v>
      </c>
      <c r="Z20" s="94">
        <v>1</v>
      </c>
      <c r="AA20" s="94">
        <v>1</v>
      </c>
      <c r="AB20" s="401"/>
      <c r="AC20" s="401"/>
      <c r="AD20" s="401"/>
      <c r="AE20" s="401"/>
      <c r="AF20" s="401"/>
      <c r="AG20" s="401"/>
      <c r="AH20" s="401"/>
      <c r="AI20" s="401"/>
      <c r="AJ20" s="401"/>
      <c r="AK20" s="94">
        <v>1</v>
      </c>
      <c r="AL20" s="401"/>
      <c r="AM20" s="94">
        <v>1</v>
      </c>
      <c r="AN20" s="94">
        <v>1</v>
      </c>
      <c r="AO20" s="401"/>
      <c r="AP20" s="401"/>
      <c r="AQ20" s="401"/>
      <c r="AR20" s="401"/>
      <c r="AS20" s="401"/>
      <c r="AT20" s="94">
        <v>1</v>
      </c>
      <c r="AU20" s="401"/>
      <c r="AV20" s="401"/>
      <c r="AW20" s="401"/>
      <c r="AX20" s="401"/>
      <c r="AY20" s="401"/>
      <c r="AZ20" s="401"/>
      <c r="BA20" s="94">
        <f t="shared" si="2"/>
        <v>4</v>
      </c>
      <c r="BD20" s="447">
        <v>919</v>
      </c>
      <c r="BE20" s="448">
        <v>7</v>
      </c>
      <c r="BF20" s="448">
        <v>11</v>
      </c>
      <c r="BG20" s="448">
        <v>16</v>
      </c>
      <c r="BH20" s="448">
        <v>13</v>
      </c>
      <c r="BI20" s="448">
        <f t="shared" si="0"/>
        <v>47</v>
      </c>
      <c r="BJ20" s="447" t="s">
        <v>238</v>
      </c>
      <c r="BK20" s="453" t="s">
        <v>107</v>
      </c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 t="s">
        <v>237</v>
      </c>
      <c r="CD20" s="443"/>
    </row>
    <row r="21" spans="56:82" ht="15.75">
      <c r="BD21" s="447"/>
      <c r="BE21" s="448"/>
      <c r="BF21" s="448"/>
      <c r="BG21" s="448"/>
      <c r="BH21" s="448"/>
      <c r="BI21" s="448"/>
      <c r="BJ21" s="447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</row>
    <row r="22" spans="56:82" ht="15.75">
      <c r="BD22" s="447"/>
      <c r="BE22" s="448"/>
      <c r="BF22" s="448"/>
      <c r="BG22" s="448"/>
      <c r="BH22" s="448"/>
      <c r="BI22" s="448"/>
      <c r="BJ22" s="447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</row>
    <row r="23" spans="56:62" ht="15.75">
      <c r="BD23" s="447">
        <v>920</v>
      </c>
      <c r="BE23" s="451">
        <v>4</v>
      </c>
      <c r="BF23" s="451">
        <v>2</v>
      </c>
      <c r="BG23" s="451">
        <v>11</v>
      </c>
      <c r="BH23" s="451">
        <v>4</v>
      </c>
      <c r="BI23" s="451">
        <f aca="true" t="shared" si="3" ref="BI23:BI34">SUM(BE23:BH23)</f>
        <v>21</v>
      </c>
      <c r="BJ23" s="450" t="s">
        <v>236</v>
      </c>
    </row>
    <row r="24" spans="56:62" ht="15.75">
      <c r="BD24" s="224">
        <v>903</v>
      </c>
      <c r="BE24" s="448">
        <v>14</v>
      </c>
      <c r="BF24" s="448">
        <v>28</v>
      </c>
      <c r="BG24" s="448">
        <v>14</v>
      </c>
      <c r="BH24" s="448">
        <v>22</v>
      </c>
      <c r="BI24" s="448">
        <f t="shared" si="3"/>
        <v>78</v>
      </c>
      <c r="BJ24" s="449" t="s">
        <v>235</v>
      </c>
    </row>
    <row r="25" spans="56:82" ht="15.75">
      <c r="BD25" s="447">
        <v>906</v>
      </c>
      <c r="BE25" s="448">
        <v>1</v>
      </c>
      <c r="BF25" s="448">
        <v>1</v>
      </c>
      <c r="BG25" s="448">
        <v>11</v>
      </c>
      <c r="BH25" s="448">
        <v>9</v>
      </c>
      <c r="BI25" s="448">
        <f t="shared" si="3"/>
        <v>22</v>
      </c>
      <c r="BJ25" s="447" t="s">
        <v>234</v>
      </c>
      <c r="BK25" s="443" t="s">
        <v>109</v>
      </c>
      <c r="BL25" s="443"/>
      <c r="BM25" s="443"/>
      <c r="BN25" s="443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 t="s">
        <v>233</v>
      </c>
      <c r="CD25" s="443"/>
    </row>
    <row r="26" spans="56:82" ht="15.75">
      <c r="BD26" s="224">
        <v>904</v>
      </c>
      <c r="BE26" s="448">
        <v>6</v>
      </c>
      <c r="BF26" s="448">
        <v>16</v>
      </c>
      <c r="BG26" s="448">
        <v>15</v>
      </c>
      <c r="BH26" s="448">
        <v>17</v>
      </c>
      <c r="BI26" s="448">
        <f t="shared" si="3"/>
        <v>54</v>
      </c>
      <c r="BJ26" s="447" t="s">
        <v>232</v>
      </c>
      <c r="BK26" s="443" t="s">
        <v>111</v>
      </c>
      <c r="BL26" s="443"/>
      <c r="BM26" s="443"/>
      <c r="BN26" s="443"/>
      <c r="BO26" s="443"/>
      <c r="BP26" s="443"/>
      <c r="BQ26" s="443"/>
      <c r="BR26" s="443"/>
      <c r="BS26" s="443"/>
      <c r="BT26" s="443"/>
      <c r="BU26" s="443"/>
      <c r="BV26" s="443"/>
      <c r="BW26" s="443"/>
      <c r="BX26" s="443"/>
      <c r="BY26" s="443"/>
      <c r="BZ26" s="443"/>
      <c r="CA26" s="443"/>
      <c r="CB26" s="443"/>
      <c r="CC26" s="443"/>
      <c r="CD26" s="443"/>
    </row>
    <row r="27" spans="56:82" ht="15.75">
      <c r="BD27" s="224">
        <v>905</v>
      </c>
      <c r="BE27" s="448">
        <v>0</v>
      </c>
      <c r="BF27" s="448">
        <v>1</v>
      </c>
      <c r="BG27" s="448">
        <v>2</v>
      </c>
      <c r="BH27" s="448">
        <v>1</v>
      </c>
      <c r="BI27" s="448">
        <f t="shared" si="3"/>
        <v>4</v>
      </c>
      <c r="BJ27" s="447" t="s">
        <v>231</v>
      </c>
      <c r="BK27" s="443" t="s">
        <v>113</v>
      </c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</row>
    <row r="28" spans="56:82" ht="15.75">
      <c r="BD28" s="224">
        <v>908</v>
      </c>
      <c r="BE28" s="448">
        <v>12</v>
      </c>
      <c r="BF28" s="448">
        <v>20</v>
      </c>
      <c r="BG28" s="448">
        <v>16</v>
      </c>
      <c r="BH28" s="448">
        <v>15</v>
      </c>
      <c r="BI28" s="448">
        <f t="shared" si="3"/>
        <v>63</v>
      </c>
      <c r="BJ28" s="447" t="s">
        <v>230</v>
      </c>
      <c r="BK28" s="444" t="s">
        <v>115</v>
      </c>
      <c r="BL28" s="443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</row>
    <row r="29" spans="56:82" ht="15.75">
      <c r="BD29" s="224">
        <v>922</v>
      </c>
      <c r="BE29" s="448">
        <v>7</v>
      </c>
      <c r="BF29" s="448">
        <v>9</v>
      </c>
      <c r="BG29" s="448">
        <v>14</v>
      </c>
      <c r="BH29" s="448">
        <v>13</v>
      </c>
      <c r="BI29" s="448">
        <f t="shared" si="3"/>
        <v>43</v>
      </c>
      <c r="BJ29" s="447" t="s">
        <v>229</v>
      </c>
      <c r="BK29" s="443" t="s">
        <v>117</v>
      </c>
      <c r="BL29" s="443"/>
      <c r="BM29" s="443"/>
      <c r="BN29" s="443"/>
      <c r="BO29" s="443"/>
      <c r="BP29" s="443"/>
      <c r="BQ29" s="443"/>
      <c r="BR29" s="443"/>
      <c r="BS29" s="443"/>
      <c r="BT29" s="443"/>
      <c r="BU29" s="443"/>
      <c r="BV29" s="443"/>
      <c r="BW29" s="443"/>
      <c r="BX29" s="443"/>
      <c r="BY29" s="443"/>
      <c r="BZ29" s="443"/>
      <c r="CA29" s="443"/>
      <c r="CB29" s="443"/>
      <c r="CC29" s="443"/>
      <c r="CD29" s="443"/>
    </row>
    <row r="30" spans="56:82" ht="15.75">
      <c r="BD30" s="224">
        <v>908</v>
      </c>
      <c r="BE30" s="448">
        <v>10</v>
      </c>
      <c r="BF30" s="448">
        <v>27.5</v>
      </c>
      <c r="BG30" s="448">
        <v>15</v>
      </c>
      <c r="BH30" s="448">
        <v>19</v>
      </c>
      <c r="BI30" s="448">
        <f t="shared" si="3"/>
        <v>71.5</v>
      </c>
      <c r="BJ30" s="447" t="s">
        <v>228</v>
      </c>
      <c r="BK30" s="443" t="s">
        <v>119</v>
      </c>
      <c r="BL30" s="443"/>
      <c r="BM30" s="443"/>
      <c r="BN30" s="443"/>
      <c r="BO30" s="443"/>
      <c r="BP30" s="443"/>
      <c r="BQ30" s="443"/>
      <c r="BR30" s="443"/>
      <c r="BS30" s="443"/>
      <c r="BT30" s="443"/>
      <c r="BU30" s="443"/>
      <c r="BV30" s="443"/>
      <c r="BW30" s="443"/>
      <c r="BX30" s="443"/>
      <c r="BY30" s="443"/>
      <c r="BZ30" s="443"/>
      <c r="CA30" s="443"/>
      <c r="CB30" s="443"/>
      <c r="CC30" s="443"/>
      <c r="CD30" s="443"/>
    </row>
    <row r="31" spans="56:82" ht="15.75">
      <c r="BD31" s="447">
        <v>909</v>
      </c>
      <c r="BE31" s="448">
        <v>5</v>
      </c>
      <c r="BF31" s="448">
        <v>0</v>
      </c>
      <c r="BG31" s="448">
        <v>8</v>
      </c>
      <c r="BH31" s="448">
        <v>3</v>
      </c>
      <c r="BI31" s="448">
        <f t="shared" si="3"/>
        <v>16</v>
      </c>
      <c r="BJ31" s="447" t="s">
        <v>227</v>
      </c>
      <c r="BK31" s="443" t="s">
        <v>121</v>
      </c>
      <c r="BL31" s="443"/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</row>
    <row r="32" spans="56:82" ht="15.75">
      <c r="BD32" s="224">
        <v>905</v>
      </c>
      <c r="BE32" s="448">
        <v>5</v>
      </c>
      <c r="BF32" s="448">
        <v>5</v>
      </c>
      <c r="BG32" s="448">
        <v>13</v>
      </c>
      <c r="BH32" s="448">
        <v>11</v>
      </c>
      <c r="BI32" s="448">
        <f t="shared" si="3"/>
        <v>34</v>
      </c>
      <c r="BJ32" s="447" t="s">
        <v>226</v>
      </c>
      <c r="BK32" s="443" t="s">
        <v>124</v>
      </c>
      <c r="BL32" s="443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</row>
    <row r="33" spans="56:82" s="438" customFormat="1" ht="15.75">
      <c r="BD33" s="447">
        <v>906</v>
      </c>
      <c r="BE33" s="448">
        <v>1</v>
      </c>
      <c r="BF33" s="448">
        <v>3</v>
      </c>
      <c r="BG33" s="448">
        <v>10</v>
      </c>
      <c r="BH33" s="448">
        <v>6</v>
      </c>
      <c r="BI33" s="448">
        <f t="shared" si="3"/>
        <v>20</v>
      </c>
      <c r="BJ33" s="447" t="s">
        <v>225</v>
      </c>
      <c r="BK33" s="443" t="s">
        <v>126</v>
      </c>
      <c r="BL33" s="443"/>
      <c r="BM33" s="443"/>
      <c r="BN33" s="443">
        <v>1</v>
      </c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</row>
    <row r="34" spans="56:82" s="438" customFormat="1" ht="15.75">
      <c r="BD34" s="224">
        <v>910</v>
      </c>
      <c r="BE34" s="446">
        <v>5</v>
      </c>
      <c r="BF34" s="446">
        <v>1</v>
      </c>
      <c r="BG34" s="446">
        <v>9</v>
      </c>
      <c r="BH34" s="446">
        <v>3</v>
      </c>
      <c r="BI34" s="446">
        <f t="shared" si="3"/>
        <v>18</v>
      </c>
      <c r="BJ34" s="445"/>
      <c r="BK34" s="443" t="s">
        <v>128</v>
      </c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</row>
    <row r="35" spans="63:82" s="438" customFormat="1" ht="15.75">
      <c r="BK35" s="443" t="s">
        <v>130</v>
      </c>
      <c r="BL35" s="443"/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</row>
    <row r="36" spans="63:82" s="438" customFormat="1" ht="15.75">
      <c r="BK36" s="443" t="s">
        <v>132</v>
      </c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</row>
    <row r="37" spans="63:82" s="438" customFormat="1" ht="15.75">
      <c r="BK37" s="443" t="s">
        <v>134</v>
      </c>
      <c r="BL37" s="443"/>
      <c r="BM37" s="443"/>
      <c r="BN37" s="443"/>
      <c r="BO37" s="443"/>
      <c r="BP37" s="443"/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</row>
    <row r="38" spans="63:82" s="438" customFormat="1" ht="15.75">
      <c r="BK38" s="444" t="s">
        <v>138</v>
      </c>
      <c r="BL38" s="443"/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</row>
    <row r="39" spans="63:82" s="438" customFormat="1" ht="15.75">
      <c r="BK39" s="443" t="s">
        <v>140</v>
      </c>
      <c r="BL39" s="443"/>
      <c r="BM39" s="443"/>
      <c r="BN39" s="443"/>
      <c r="BO39" s="443"/>
      <c r="BP39" s="443"/>
      <c r="BQ39" s="443"/>
      <c r="BR39" s="443"/>
      <c r="BS39" s="443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</row>
    <row r="40" spans="63:82" s="438" customFormat="1" ht="15.75">
      <c r="BK40" s="443" t="s">
        <v>142</v>
      </c>
      <c r="BL40" s="443"/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3"/>
      <c r="CA40" s="443"/>
      <c r="CB40" s="443"/>
      <c r="CC40" s="443"/>
      <c r="CD40" s="443"/>
    </row>
    <row r="42" spans="63:82" s="438" customFormat="1" ht="15.75">
      <c r="BK42" s="94" t="s">
        <v>146</v>
      </c>
      <c r="BL42" s="120">
        <v>16</v>
      </c>
      <c r="BM42" s="120">
        <v>10</v>
      </c>
      <c r="BN42" s="120">
        <v>0</v>
      </c>
      <c r="BO42" s="120">
        <v>0</v>
      </c>
      <c r="BP42" s="120">
        <v>15</v>
      </c>
      <c r="BQ42" s="120">
        <v>10</v>
      </c>
      <c r="BR42" s="120">
        <v>7</v>
      </c>
      <c r="BS42" s="120">
        <v>4</v>
      </c>
      <c r="BT42" s="120">
        <v>17</v>
      </c>
      <c r="BU42" s="120">
        <v>4</v>
      </c>
      <c r="BV42" s="120">
        <v>6</v>
      </c>
      <c r="BW42" s="120">
        <v>8</v>
      </c>
      <c r="BX42" s="120">
        <v>4</v>
      </c>
      <c r="BY42" s="120">
        <v>5</v>
      </c>
      <c r="BZ42" s="120">
        <v>12</v>
      </c>
      <c r="CA42" s="120">
        <v>13</v>
      </c>
      <c r="CB42" s="120">
        <v>15</v>
      </c>
      <c r="CC42" s="120">
        <v>11</v>
      </c>
      <c r="CD42" s="120">
        <v>16</v>
      </c>
    </row>
    <row r="43" spans="63:82" s="438" customFormat="1" ht="15.75">
      <c r="BK43" s="94" t="s">
        <v>148</v>
      </c>
      <c r="BL43" s="120">
        <v>20</v>
      </c>
      <c r="BM43" s="120">
        <v>15</v>
      </c>
      <c r="BN43" s="120">
        <v>1</v>
      </c>
      <c r="BO43" s="120">
        <v>2</v>
      </c>
      <c r="BP43" s="120">
        <v>23.5</v>
      </c>
      <c r="BQ43" s="120">
        <v>23</v>
      </c>
      <c r="BR43" s="120">
        <v>2</v>
      </c>
      <c r="BS43" s="120">
        <v>5</v>
      </c>
      <c r="BT43" s="120">
        <v>30</v>
      </c>
      <c r="BU43" s="120">
        <v>10</v>
      </c>
      <c r="BV43" s="120">
        <v>6</v>
      </c>
      <c r="BW43" s="120">
        <v>11</v>
      </c>
      <c r="BX43" s="120">
        <v>3</v>
      </c>
      <c r="BY43" s="120">
        <v>7</v>
      </c>
      <c r="BZ43" s="120">
        <v>28</v>
      </c>
      <c r="CA43" s="120">
        <v>7</v>
      </c>
      <c r="CB43" s="120">
        <v>22</v>
      </c>
      <c r="CC43" s="120">
        <v>25</v>
      </c>
      <c r="CD43" s="120">
        <v>27</v>
      </c>
    </row>
    <row r="44" spans="63:82" s="438" customFormat="1" ht="15.75">
      <c r="BK44" s="94" t="s">
        <v>146</v>
      </c>
      <c r="BL44" s="120">
        <v>14</v>
      </c>
      <c r="BM44" s="120">
        <v>7</v>
      </c>
      <c r="BN44" s="120">
        <v>1</v>
      </c>
      <c r="BO44" s="120">
        <v>5</v>
      </c>
      <c r="BP44" s="120">
        <v>17</v>
      </c>
      <c r="BQ44" s="120">
        <v>15</v>
      </c>
      <c r="BR44" s="120">
        <v>10</v>
      </c>
      <c r="BS44" s="120">
        <v>8</v>
      </c>
      <c r="BT44" s="120">
        <v>18</v>
      </c>
      <c r="BU44" s="120">
        <v>10</v>
      </c>
      <c r="BV44" s="120">
        <v>9</v>
      </c>
      <c r="BW44" s="120">
        <v>12</v>
      </c>
      <c r="BX44" s="120">
        <v>5</v>
      </c>
      <c r="BY44" s="120">
        <v>10</v>
      </c>
      <c r="BZ44" s="120">
        <v>17</v>
      </c>
      <c r="CA44" s="120">
        <v>12</v>
      </c>
      <c r="CB44" s="120">
        <v>18</v>
      </c>
      <c r="CC44" s="120">
        <v>16</v>
      </c>
      <c r="CD44" s="120">
        <v>18</v>
      </c>
    </row>
    <row r="45" spans="63:82" s="438" customFormat="1" ht="16.5" thickBot="1">
      <c r="BK45" s="94" t="s">
        <v>148</v>
      </c>
      <c r="BL45" s="442">
        <v>18</v>
      </c>
      <c r="BM45" s="442">
        <v>10</v>
      </c>
      <c r="BN45" s="442">
        <v>0</v>
      </c>
      <c r="BO45" s="442">
        <v>3</v>
      </c>
      <c r="BP45" s="442">
        <v>28</v>
      </c>
      <c r="BQ45" s="442">
        <v>13</v>
      </c>
      <c r="BR45" s="442">
        <v>2</v>
      </c>
      <c r="BS45" s="442">
        <v>13</v>
      </c>
      <c r="BT45" s="442">
        <v>25</v>
      </c>
      <c r="BU45" s="442">
        <v>10</v>
      </c>
      <c r="BV45" s="442">
        <v>7</v>
      </c>
      <c r="BW45" s="442">
        <v>15</v>
      </c>
      <c r="BX45" s="442">
        <v>8</v>
      </c>
      <c r="BY45" s="442">
        <v>12</v>
      </c>
      <c r="BZ45" s="442">
        <v>26</v>
      </c>
      <c r="CA45" s="442">
        <v>15</v>
      </c>
      <c r="CB45" s="442">
        <v>28</v>
      </c>
      <c r="CC45" s="442">
        <v>23.5</v>
      </c>
      <c r="CD45" s="442">
        <v>28</v>
      </c>
    </row>
    <row r="46" spans="64:82" s="438" customFormat="1" ht="16.5" thickBot="1">
      <c r="BL46" s="441">
        <f aca="true" t="shared" si="4" ref="BL46:CD46">SUM(BL42:BL45)</f>
        <v>68</v>
      </c>
      <c r="BM46" s="440">
        <f t="shared" si="4"/>
        <v>42</v>
      </c>
      <c r="BN46" s="440">
        <f t="shared" si="4"/>
        <v>2</v>
      </c>
      <c r="BO46" s="440">
        <f t="shared" si="4"/>
        <v>10</v>
      </c>
      <c r="BP46" s="440">
        <f t="shared" si="4"/>
        <v>83.5</v>
      </c>
      <c r="BQ46" s="440">
        <f t="shared" si="4"/>
        <v>61</v>
      </c>
      <c r="BR46" s="440">
        <f t="shared" si="4"/>
        <v>21</v>
      </c>
      <c r="BS46" s="440">
        <f t="shared" si="4"/>
        <v>30</v>
      </c>
      <c r="BT46" s="440">
        <f t="shared" si="4"/>
        <v>90</v>
      </c>
      <c r="BU46" s="440">
        <f t="shared" si="4"/>
        <v>34</v>
      </c>
      <c r="BV46" s="440">
        <f t="shared" si="4"/>
        <v>28</v>
      </c>
      <c r="BW46" s="440">
        <f t="shared" si="4"/>
        <v>46</v>
      </c>
      <c r="BX46" s="440">
        <f t="shared" si="4"/>
        <v>20</v>
      </c>
      <c r="BY46" s="440">
        <f t="shared" si="4"/>
        <v>34</v>
      </c>
      <c r="BZ46" s="440">
        <f t="shared" si="4"/>
        <v>83</v>
      </c>
      <c r="CA46" s="440">
        <f t="shared" si="4"/>
        <v>47</v>
      </c>
      <c r="CB46" s="440">
        <f t="shared" si="4"/>
        <v>83</v>
      </c>
      <c r="CC46" s="440">
        <f t="shared" si="4"/>
        <v>75.5</v>
      </c>
      <c r="CD46" s="439">
        <f t="shared" si="4"/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6"/>
  <sheetViews>
    <sheetView zoomScale="93" zoomScaleNormal="93" zoomScalePageLayoutView="0" workbookViewId="0" topLeftCell="A1">
      <pane ySplit="2" topLeftCell="A36" activePane="bottomLeft" state="frozen"/>
      <selection pane="topLeft" activeCell="V11" sqref="V11"/>
      <selection pane="bottomLeft" activeCell="V11" sqref="V11"/>
    </sheetView>
  </sheetViews>
  <sheetFormatPr defaultColWidth="9.140625" defaultRowHeight="15"/>
  <cols>
    <col min="1" max="1" width="16.57421875" style="46" bestFit="1" customWidth="1"/>
    <col min="2" max="2" width="3.7109375" style="46" customWidth="1"/>
    <col min="3" max="3" width="4.57421875" style="46" customWidth="1"/>
    <col min="4" max="4" width="3.7109375" style="46" customWidth="1"/>
    <col min="5" max="6" width="4.57421875" style="46" customWidth="1"/>
    <col min="7" max="7" width="3.7109375" style="46" customWidth="1"/>
    <col min="8" max="8" width="4.57421875" style="46" customWidth="1"/>
    <col min="9" max="10" width="3.7109375" style="46" customWidth="1"/>
    <col min="11" max="11" width="4.57421875" style="46" customWidth="1"/>
    <col min="12" max="13" width="3.7109375" style="46" customWidth="1"/>
    <col min="14" max="14" width="4.57421875" style="46" customWidth="1"/>
    <col min="15" max="19" width="3.7109375" style="46" customWidth="1"/>
    <col min="20" max="20" width="4.57421875" style="46" customWidth="1"/>
    <col min="21" max="21" width="4.28125" style="46" customWidth="1"/>
    <col min="22" max="22" width="4.00390625" style="46" customWidth="1"/>
    <col min="23" max="23" width="19.00390625" style="46" bestFit="1" customWidth="1"/>
    <col min="24" max="52" width="3.00390625" style="93" customWidth="1"/>
    <col min="53" max="53" width="6.7109375" style="93" bestFit="1" customWidth="1"/>
    <col min="54" max="16384" width="9.140625" style="46" customWidth="1"/>
  </cols>
  <sheetData>
    <row r="1" spans="2:52" ht="30" customHeight="1">
      <c r="B1" s="48">
        <v>1001</v>
      </c>
      <c r="C1" s="48">
        <v>1004</v>
      </c>
      <c r="D1" s="48">
        <v>1003</v>
      </c>
      <c r="E1" s="48">
        <v>1006</v>
      </c>
      <c r="F1" s="48">
        <v>1005</v>
      </c>
      <c r="G1" s="48">
        <v>1007</v>
      </c>
      <c r="H1" s="48">
        <v>1007</v>
      </c>
      <c r="I1" s="48">
        <v>1010</v>
      </c>
      <c r="J1" s="48">
        <v>1001</v>
      </c>
      <c r="K1" s="48">
        <v>1006</v>
      </c>
      <c r="L1" s="48">
        <v>1002</v>
      </c>
      <c r="M1" s="48">
        <v>1002</v>
      </c>
      <c r="N1" s="48">
        <v>1005</v>
      </c>
      <c r="O1" s="48">
        <v>1008</v>
      </c>
      <c r="P1" s="48">
        <v>1009</v>
      </c>
      <c r="Q1" s="48">
        <v>1011</v>
      </c>
      <c r="R1" s="48">
        <v>1003</v>
      </c>
      <c r="S1" s="49">
        <v>1012</v>
      </c>
      <c r="T1" s="48">
        <v>1004</v>
      </c>
      <c r="U1" s="385"/>
      <c r="X1" s="419">
        <v>901</v>
      </c>
      <c r="Y1" s="419">
        <v>902</v>
      </c>
      <c r="Z1" s="419">
        <v>902</v>
      </c>
      <c r="AA1" s="419">
        <v>903</v>
      </c>
      <c r="AB1" s="419">
        <v>903</v>
      </c>
      <c r="AC1" s="419">
        <v>904</v>
      </c>
      <c r="AD1" s="419">
        <v>904</v>
      </c>
      <c r="AE1" s="419">
        <v>905</v>
      </c>
      <c r="AF1" s="419">
        <v>905</v>
      </c>
      <c r="AG1" s="419">
        <v>906</v>
      </c>
      <c r="AH1" s="419">
        <v>906</v>
      </c>
      <c r="AI1" s="419">
        <v>907</v>
      </c>
      <c r="AJ1" s="419">
        <v>907</v>
      </c>
      <c r="AK1" s="419">
        <v>908</v>
      </c>
      <c r="AL1" s="419">
        <v>908</v>
      </c>
      <c r="AM1" s="419">
        <v>909</v>
      </c>
      <c r="AN1" s="419">
        <v>910</v>
      </c>
      <c r="AO1" s="419">
        <v>911</v>
      </c>
      <c r="AP1" s="419">
        <v>912</v>
      </c>
      <c r="AQ1" s="419">
        <v>913</v>
      </c>
      <c r="AR1" s="419">
        <v>914</v>
      </c>
      <c r="AS1" s="419">
        <v>915</v>
      </c>
      <c r="AT1" s="419">
        <v>916</v>
      </c>
      <c r="AU1" s="419">
        <v>917</v>
      </c>
      <c r="AV1" s="419">
        <v>918</v>
      </c>
      <c r="AW1" s="419">
        <v>919</v>
      </c>
      <c r="AX1" s="419">
        <v>920</v>
      </c>
      <c r="AY1" s="419">
        <v>921</v>
      </c>
      <c r="AZ1" s="419">
        <v>922</v>
      </c>
    </row>
    <row r="2" spans="2:53" ht="50.25">
      <c r="B2" s="417" t="s">
        <v>0</v>
      </c>
      <c r="C2" s="417" t="s">
        <v>1</v>
      </c>
      <c r="D2" s="417" t="s">
        <v>2</v>
      </c>
      <c r="E2" s="417" t="s">
        <v>3</v>
      </c>
      <c r="F2" s="417" t="s">
        <v>4</v>
      </c>
      <c r="G2" s="417" t="s">
        <v>5</v>
      </c>
      <c r="H2" s="417" t="s">
        <v>6</v>
      </c>
      <c r="I2" s="415" t="s">
        <v>7</v>
      </c>
      <c r="J2" s="415" t="s">
        <v>8</v>
      </c>
      <c r="K2" s="417" t="s">
        <v>9</v>
      </c>
      <c r="L2" s="415" t="s">
        <v>10</v>
      </c>
      <c r="M2" s="415" t="s">
        <v>11</v>
      </c>
      <c r="N2" s="417" t="s">
        <v>12</v>
      </c>
      <c r="O2" s="417" t="s">
        <v>13</v>
      </c>
      <c r="P2" s="417" t="s">
        <v>14</v>
      </c>
      <c r="Q2" s="417" t="s">
        <v>15</v>
      </c>
      <c r="R2" s="417" t="s">
        <v>16</v>
      </c>
      <c r="S2" s="418" t="s">
        <v>17</v>
      </c>
      <c r="T2" s="417" t="s">
        <v>18</v>
      </c>
      <c r="U2" s="385"/>
      <c r="X2" s="416" t="s">
        <v>37</v>
      </c>
      <c r="Y2" s="416" t="s">
        <v>38</v>
      </c>
      <c r="Z2" s="416" t="s">
        <v>39</v>
      </c>
      <c r="AA2" s="416" t="s">
        <v>40</v>
      </c>
      <c r="AB2" s="416" t="s">
        <v>41</v>
      </c>
      <c r="AC2" s="417" t="s">
        <v>42</v>
      </c>
      <c r="AD2" s="416" t="s">
        <v>43</v>
      </c>
      <c r="AE2" s="417" t="s">
        <v>13</v>
      </c>
      <c r="AF2" s="416" t="s">
        <v>44</v>
      </c>
      <c r="AG2" s="416" t="s">
        <v>45</v>
      </c>
      <c r="AH2" s="416" t="s">
        <v>46</v>
      </c>
      <c r="AI2" s="417" t="s">
        <v>47</v>
      </c>
      <c r="AJ2" s="416" t="s">
        <v>48</v>
      </c>
      <c r="AK2" s="417" t="s">
        <v>49</v>
      </c>
      <c r="AL2" s="416" t="s">
        <v>50</v>
      </c>
      <c r="AM2" s="416" t="s">
        <v>51</v>
      </c>
      <c r="AN2" s="416" t="s">
        <v>52</v>
      </c>
      <c r="AO2" s="417" t="s">
        <v>53</v>
      </c>
      <c r="AP2" s="417" t="s">
        <v>54</v>
      </c>
      <c r="AQ2" s="417" t="s">
        <v>55</v>
      </c>
      <c r="AR2" s="417" t="s">
        <v>56</v>
      </c>
      <c r="AS2" s="417" t="s">
        <v>57</v>
      </c>
      <c r="AT2" s="417" t="s">
        <v>58</v>
      </c>
      <c r="AU2" s="417" t="s">
        <v>59</v>
      </c>
      <c r="AV2" s="415" t="s">
        <v>60</v>
      </c>
      <c r="AW2" s="415" t="s">
        <v>61</v>
      </c>
      <c r="AX2" s="417" t="s">
        <v>62</v>
      </c>
      <c r="AY2" s="417" t="s">
        <v>63</v>
      </c>
      <c r="AZ2" s="417" t="s">
        <v>64</v>
      </c>
      <c r="BA2" s="414"/>
    </row>
    <row r="3" spans="1:53" ht="15.75">
      <c r="A3" s="413" t="s">
        <v>65</v>
      </c>
      <c r="B3" s="405">
        <v>4</v>
      </c>
      <c r="C3" s="405">
        <v>4</v>
      </c>
      <c r="D3" s="405">
        <v>4</v>
      </c>
      <c r="E3" s="405">
        <v>4</v>
      </c>
      <c r="F3" s="405">
        <v>4</v>
      </c>
      <c r="G3" s="405">
        <v>4</v>
      </c>
      <c r="H3" s="405">
        <v>4</v>
      </c>
      <c r="I3" s="400">
        <v>2</v>
      </c>
      <c r="J3" s="405">
        <v>2.5</v>
      </c>
      <c r="K3" s="405">
        <v>3</v>
      </c>
      <c r="L3" s="405">
        <v>1</v>
      </c>
      <c r="M3" s="405">
        <v>1</v>
      </c>
      <c r="N3" s="405">
        <v>2.5</v>
      </c>
      <c r="O3" s="405">
        <v>3</v>
      </c>
      <c r="P3" s="405">
        <v>1</v>
      </c>
      <c r="Q3" s="405">
        <v>2</v>
      </c>
      <c r="R3" s="405">
        <v>1</v>
      </c>
      <c r="S3" s="404">
        <v>2</v>
      </c>
      <c r="T3" s="405">
        <v>1</v>
      </c>
      <c r="U3" s="385">
        <f aca="true" t="shared" si="0" ref="U3:U19">SUM(B3:S3)</f>
        <v>49</v>
      </c>
      <c r="W3" s="402" t="s">
        <v>67</v>
      </c>
      <c r="X3" s="94">
        <v>1</v>
      </c>
      <c r="Y3" s="94">
        <v>1</v>
      </c>
      <c r="Z3" s="401"/>
      <c r="AA3" s="94">
        <v>4</v>
      </c>
      <c r="AB3" s="401"/>
      <c r="AC3" s="94">
        <v>2</v>
      </c>
      <c r="AD3" s="94">
        <v>2</v>
      </c>
      <c r="AE3" s="94">
        <v>1</v>
      </c>
      <c r="AF3" s="94">
        <v>1</v>
      </c>
      <c r="AG3" s="94">
        <v>1</v>
      </c>
      <c r="AH3" s="94">
        <v>1</v>
      </c>
      <c r="AI3" s="94">
        <v>1</v>
      </c>
      <c r="AJ3" s="94">
        <v>1</v>
      </c>
      <c r="AK3" s="94">
        <v>3</v>
      </c>
      <c r="AL3" s="94">
        <v>2</v>
      </c>
      <c r="AM3" s="401"/>
      <c r="AN3" s="94">
        <v>1</v>
      </c>
      <c r="AO3" s="94">
        <v>3.5</v>
      </c>
      <c r="AP3" s="94">
        <v>3</v>
      </c>
      <c r="AQ3" s="94">
        <v>2.5</v>
      </c>
      <c r="AR3" s="94">
        <v>2</v>
      </c>
      <c r="AS3" s="94">
        <v>1</v>
      </c>
      <c r="AT3" s="94">
        <v>1</v>
      </c>
      <c r="AU3" s="94">
        <v>2</v>
      </c>
      <c r="AV3" s="94">
        <v>1</v>
      </c>
      <c r="AW3" s="94">
        <v>1</v>
      </c>
      <c r="AX3" s="94">
        <v>2</v>
      </c>
      <c r="AY3" s="94">
        <v>2</v>
      </c>
      <c r="AZ3" s="94">
        <v>2</v>
      </c>
      <c r="BA3" s="94">
        <f aca="true" t="shared" si="1" ref="BA3:BA19">SUM(X3:AZ3)</f>
        <v>45</v>
      </c>
    </row>
    <row r="4" spans="1:53" ht="15.75">
      <c r="A4" s="413" t="s">
        <v>68</v>
      </c>
      <c r="B4" s="405">
        <v>2</v>
      </c>
      <c r="C4" s="405">
        <v>2</v>
      </c>
      <c r="D4" s="405">
        <v>2</v>
      </c>
      <c r="E4" s="405">
        <v>2</v>
      </c>
      <c r="F4" s="405">
        <v>2</v>
      </c>
      <c r="G4" s="405">
        <v>2</v>
      </c>
      <c r="H4" s="405">
        <v>1.5</v>
      </c>
      <c r="I4" s="403">
        <v>0</v>
      </c>
      <c r="J4" s="403">
        <v>0</v>
      </c>
      <c r="K4" s="405">
        <v>2</v>
      </c>
      <c r="L4" s="403">
        <v>0</v>
      </c>
      <c r="M4" s="403">
        <v>0</v>
      </c>
      <c r="N4" s="403">
        <v>0</v>
      </c>
      <c r="O4" s="403"/>
      <c r="P4" s="403"/>
      <c r="Q4" s="403"/>
      <c r="R4" s="403"/>
      <c r="S4" s="408"/>
      <c r="T4" s="403">
        <v>0</v>
      </c>
      <c r="U4" s="385">
        <f t="shared" si="0"/>
        <v>15.5</v>
      </c>
      <c r="W4" s="402" t="s">
        <v>70</v>
      </c>
      <c r="X4" s="401"/>
      <c r="Y4" s="401"/>
      <c r="Z4" s="94">
        <v>2</v>
      </c>
      <c r="AA4" s="94">
        <v>2</v>
      </c>
      <c r="AB4" s="401"/>
      <c r="AC4" s="94">
        <v>2</v>
      </c>
      <c r="AD4" s="94">
        <v>2</v>
      </c>
      <c r="AE4" s="94">
        <v>2</v>
      </c>
      <c r="AF4" s="401"/>
      <c r="AG4" s="401"/>
      <c r="AH4" s="94">
        <v>1</v>
      </c>
      <c r="AI4" s="401"/>
      <c r="AJ4" s="401"/>
      <c r="AK4" s="94">
        <v>2</v>
      </c>
      <c r="AL4" s="94">
        <v>2</v>
      </c>
      <c r="AM4" s="401"/>
      <c r="AN4" s="401"/>
      <c r="AO4" s="94">
        <v>2</v>
      </c>
      <c r="AP4" s="94">
        <v>2</v>
      </c>
      <c r="AQ4" s="94">
        <v>2</v>
      </c>
      <c r="AR4" s="94">
        <v>2</v>
      </c>
      <c r="AS4" s="94">
        <v>2</v>
      </c>
      <c r="AT4" s="401"/>
      <c r="AU4" s="94">
        <v>1</v>
      </c>
      <c r="AV4" s="401"/>
      <c r="AW4" s="94">
        <v>2</v>
      </c>
      <c r="AX4" s="94">
        <v>1</v>
      </c>
      <c r="AY4" s="401"/>
      <c r="AZ4" s="94">
        <v>2</v>
      </c>
      <c r="BA4" s="94">
        <f t="shared" si="1"/>
        <v>31</v>
      </c>
    </row>
    <row r="5" spans="1:53" ht="15.75">
      <c r="A5" s="413" t="s">
        <v>72</v>
      </c>
      <c r="B5" s="405">
        <v>2</v>
      </c>
      <c r="C5" s="405">
        <v>3.5</v>
      </c>
      <c r="D5" s="405">
        <v>2</v>
      </c>
      <c r="E5" s="405">
        <v>2</v>
      </c>
      <c r="F5" s="405">
        <v>2</v>
      </c>
      <c r="G5" s="405">
        <v>2</v>
      </c>
      <c r="H5" s="405">
        <v>2</v>
      </c>
      <c r="I5" s="403">
        <v>0</v>
      </c>
      <c r="J5" s="405">
        <v>2</v>
      </c>
      <c r="K5" s="403">
        <v>0</v>
      </c>
      <c r="L5" s="403">
        <v>0</v>
      </c>
      <c r="M5" s="405">
        <v>1.5</v>
      </c>
      <c r="N5" s="405">
        <v>1</v>
      </c>
      <c r="O5" s="403"/>
      <c r="P5" s="403"/>
      <c r="Q5" s="403"/>
      <c r="R5" s="403"/>
      <c r="S5" s="408"/>
      <c r="T5" s="403">
        <v>0</v>
      </c>
      <c r="U5" s="385">
        <f t="shared" si="0"/>
        <v>20</v>
      </c>
      <c r="W5" s="402" t="s">
        <v>74</v>
      </c>
      <c r="X5" s="401"/>
      <c r="Y5" s="401"/>
      <c r="Z5" s="401"/>
      <c r="AA5" s="94">
        <v>3</v>
      </c>
      <c r="AB5" s="94">
        <v>2</v>
      </c>
      <c r="AC5" s="94">
        <v>2</v>
      </c>
      <c r="AD5" s="94">
        <v>2</v>
      </c>
      <c r="AE5" s="401"/>
      <c r="AF5" s="401"/>
      <c r="AG5" s="401"/>
      <c r="AH5" s="401"/>
      <c r="AI5" s="94">
        <v>2</v>
      </c>
      <c r="AJ5" s="401"/>
      <c r="AK5" s="94">
        <v>4</v>
      </c>
      <c r="AL5" s="94">
        <v>3</v>
      </c>
      <c r="AM5" s="401"/>
      <c r="AN5" s="401"/>
      <c r="AO5" s="94">
        <v>2</v>
      </c>
      <c r="AP5" s="94">
        <v>4</v>
      </c>
      <c r="AQ5" s="94">
        <v>3.5</v>
      </c>
      <c r="AR5" s="94">
        <v>1</v>
      </c>
      <c r="AS5" s="401"/>
      <c r="AT5" s="401"/>
      <c r="AU5" s="94">
        <v>1</v>
      </c>
      <c r="AV5" s="401"/>
      <c r="AW5" s="94">
        <v>1</v>
      </c>
      <c r="AX5" s="401"/>
      <c r="AY5" s="94">
        <v>3</v>
      </c>
      <c r="AZ5" s="401"/>
      <c r="BA5" s="94">
        <f t="shared" si="1"/>
        <v>33.5</v>
      </c>
    </row>
    <row r="6" spans="1:53" ht="15.75">
      <c r="A6" s="413" t="s">
        <v>75</v>
      </c>
      <c r="B6" s="405">
        <v>1.5</v>
      </c>
      <c r="C6" s="405">
        <v>2</v>
      </c>
      <c r="D6" s="405">
        <v>1.5</v>
      </c>
      <c r="E6" s="405">
        <v>2</v>
      </c>
      <c r="F6" s="405">
        <v>2</v>
      </c>
      <c r="G6" s="405">
        <v>0.5</v>
      </c>
      <c r="H6" s="405">
        <v>2</v>
      </c>
      <c r="I6" s="405">
        <v>2</v>
      </c>
      <c r="J6" s="405">
        <v>2</v>
      </c>
      <c r="K6" s="405">
        <v>2</v>
      </c>
      <c r="L6" s="405">
        <v>2</v>
      </c>
      <c r="M6" s="405">
        <v>2</v>
      </c>
      <c r="N6" s="405">
        <v>2</v>
      </c>
      <c r="O6" s="405">
        <v>2</v>
      </c>
      <c r="P6" s="403"/>
      <c r="Q6" s="403"/>
      <c r="R6" s="403"/>
      <c r="S6" s="408"/>
      <c r="T6" s="403">
        <v>0</v>
      </c>
      <c r="U6" s="385">
        <f t="shared" si="0"/>
        <v>25.5</v>
      </c>
      <c r="W6" s="402" t="s">
        <v>77</v>
      </c>
      <c r="X6" s="94">
        <v>1</v>
      </c>
      <c r="Y6" s="401"/>
      <c r="Z6" s="401"/>
      <c r="AA6" s="94">
        <v>2</v>
      </c>
      <c r="AB6" s="94">
        <v>2</v>
      </c>
      <c r="AC6" s="94">
        <v>2</v>
      </c>
      <c r="AD6" s="94">
        <v>2</v>
      </c>
      <c r="AE6" s="94">
        <v>1</v>
      </c>
      <c r="AF6" s="401"/>
      <c r="AG6" s="401"/>
      <c r="AH6" s="94">
        <v>1</v>
      </c>
      <c r="AI6" s="94">
        <v>2</v>
      </c>
      <c r="AJ6" s="401"/>
      <c r="AK6" s="94">
        <v>2</v>
      </c>
      <c r="AL6" s="94">
        <v>1.5</v>
      </c>
      <c r="AM6" s="401"/>
      <c r="AN6" s="401"/>
      <c r="AO6" s="94">
        <v>1</v>
      </c>
      <c r="AP6" s="94">
        <v>1.5</v>
      </c>
      <c r="AQ6" s="94">
        <v>1.5</v>
      </c>
      <c r="AR6" s="401">
        <v>0</v>
      </c>
      <c r="AS6" s="94">
        <v>2</v>
      </c>
      <c r="AT6" s="94">
        <v>2</v>
      </c>
      <c r="AU6" s="94">
        <v>2</v>
      </c>
      <c r="AV6" s="401"/>
      <c r="AW6" s="401"/>
      <c r="AX6" s="401"/>
      <c r="AY6" s="94">
        <v>1</v>
      </c>
      <c r="AZ6" s="94">
        <v>1</v>
      </c>
      <c r="BA6" s="94">
        <f t="shared" si="1"/>
        <v>28.5</v>
      </c>
    </row>
    <row r="7" spans="1:53" ht="15.75">
      <c r="A7" s="413" t="s">
        <v>222</v>
      </c>
      <c r="B7" s="405">
        <v>15</v>
      </c>
      <c r="C7" s="405">
        <v>11</v>
      </c>
      <c r="D7" s="405">
        <v>12</v>
      </c>
      <c r="E7" s="405">
        <v>10.5</v>
      </c>
      <c r="F7" s="405">
        <v>15</v>
      </c>
      <c r="G7" s="405">
        <v>1.5</v>
      </c>
      <c r="H7" s="405">
        <v>11</v>
      </c>
      <c r="I7" s="405">
        <v>5</v>
      </c>
      <c r="J7" s="405">
        <v>12</v>
      </c>
      <c r="K7" s="405">
        <v>5</v>
      </c>
      <c r="L7" s="405">
        <v>3</v>
      </c>
      <c r="M7" s="405">
        <v>4</v>
      </c>
      <c r="N7" s="405">
        <v>4.5</v>
      </c>
      <c r="O7" s="403"/>
      <c r="P7" s="405">
        <v>1</v>
      </c>
      <c r="Q7" s="405">
        <v>1</v>
      </c>
      <c r="R7" s="403"/>
      <c r="S7" s="404">
        <v>5</v>
      </c>
      <c r="T7" s="403">
        <v>0</v>
      </c>
      <c r="U7" s="385">
        <f t="shared" si="0"/>
        <v>116.5</v>
      </c>
      <c r="W7" s="402" t="s">
        <v>80</v>
      </c>
      <c r="X7" s="401"/>
      <c r="Y7" s="94">
        <v>1</v>
      </c>
      <c r="Z7" s="94">
        <v>5</v>
      </c>
      <c r="AA7" s="94">
        <v>9</v>
      </c>
      <c r="AB7" s="94">
        <v>3</v>
      </c>
      <c r="AC7" s="94">
        <v>8</v>
      </c>
      <c r="AD7" s="94">
        <v>7</v>
      </c>
      <c r="AE7" s="94">
        <v>1</v>
      </c>
      <c r="AF7" s="401"/>
      <c r="AG7" s="401"/>
      <c r="AH7" s="401"/>
      <c r="AI7" s="94">
        <v>6.5</v>
      </c>
      <c r="AJ7" s="94">
        <v>1</v>
      </c>
      <c r="AK7" s="94">
        <v>8.5</v>
      </c>
      <c r="AL7" s="94">
        <v>6</v>
      </c>
      <c r="AM7" s="401"/>
      <c r="AN7" s="401"/>
      <c r="AO7" s="94">
        <v>2.5</v>
      </c>
      <c r="AP7" s="94">
        <v>8</v>
      </c>
      <c r="AQ7" s="94">
        <v>2</v>
      </c>
      <c r="AR7" s="94">
        <v>3</v>
      </c>
      <c r="AS7" s="94">
        <v>7</v>
      </c>
      <c r="AT7" s="94">
        <v>3</v>
      </c>
      <c r="AU7" s="94">
        <v>7</v>
      </c>
      <c r="AV7" s="94">
        <v>1</v>
      </c>
      <c r="AW7" s="94">
        <v>6</v>
      </c>
      <c r="AX7" s="94">
        <v>1</v>
      </c>
      <c r="AY7" s="94">
        <v>11</v>
      </c>
      <c r="AZ7" s="94">
        <v>4</v>
      </c>
      <c r="BA7" s="94">
        <f t="shared" si="1"/>
        <v>111.5</v>
      </c>
    </row>
    <row r="8" spans="1:53" ht="15.75">
      <c r="A8" s="413" t="s">
        <v>82</v>
      </c>
      <c r="B8" s="405">
        <v>2</v>
      </c>
      <c r="C8" s="405">
        <v>2</v>
      </c>
      <c r="D8" s="405">
        <v>1</v>
      </c>
      <c r="E8" s="403">
        <v>0</v>
      </c>
      <c r="F8" s="403">
        <v>0</v>
      </c>
      <c r="G8" s="405">
        <v>2</v>
      </c>
      <c r="H8" s="403"/>
      <c r="I8" s="403">
        <v>0</v>
      </c>
      <c r="J8" s="405">
        <v>1</v>
      </c>
      <c r="K8" s="405">
        <v>1</v>
      </c>
      <c r="L8" s="405">
        <v>1</v>
      </c>
      <c r="M8" s="403">
        <v>0</v>
      </c>
      <c r="N8" s="403">
        <v>0</v>
      </c>
      <c r="O8" s="403"/>
      <c r="P8" s="403"/>
      <c r="Q8" s="403"/>
      <c r="R8" s="403"/>
      <c r="S8" s="408"/>
      <c r="T8" s="403">
        <v>0</v>
      </c>
      <c r="U8" s="385">
        <f t="shared" si="0"/>
        <v>10</v>
      </c>
      <c r="W8" s="402" t="s">
        <v>84</v>
      </c>
      <c r="X8" s="401"/>
      <c r="Y8" s="401"/>
      <c r="Z8" s="401"/>
      <c r="AA8" s="94">
        <v>2</v>
      </c>
      <c r="AB8" s="401"/>
      <c r="AC8" s="94">
        <v>2</v>
      </c>
      <c r="AD8" s="401"/>
      <c r="AE8" s="401"/>
      <c r="AF8" s="401"/>
      <c r="AG8" s="401"/>
      <c r="AH8" s="401"/>
      <c r="AI8" s="401"/>
      <c r="AJ8" s="401"/>
      <c r="AK8" s="94">
        <v>2</v>
      </c>
      <c r="AL8" s="94">
        <v>1</v>
      </c>
      <c r="AM8" s="401"/>
      <c r="AN8" s="401"/>
      <c r="AO8" s="401"/>
      <c r="AP8" s="401"/>
      <c r="AQ8" s="94">
        <v>1</v>
      </c>
      <c r="AR8" s="401"/>
      <c r="AS8" s="401"/>
      <c r="AT8" s="401"/>
      <c r="AU8" s="401"/>
      <c r="AV8" s="94">
        <v>1</v>
      </c>
      <c r="AW8" s="94">
        <v>1</v>
      </c>
      <c r="AX8" s="401"/>
      <c r="AY8" s="94">
        <v>1</v>
      </c>
      <c r="AZ8" s="401">
        <v>0</v>
      </c>
      <c r="BA8" s="94">
        <f t="shared" si="1"/>
        <v>11</v>
      </c>
    </row>
    <row r="9" spans="1:53" ht="15.75">
      <c r="A9" s="413" t="s">
        <v>85</v>
      </c>
      <c r="B9" s="405">
        <v>2</v>
      </c>
      <c r="C9" s="405">
        <v>2</v>
      </c>
      <c r="D9" s="405">
        <v>2</v>
      </c>
      <c r="E9" s="405">
        <v>2</v>
      </c>
      <c r="F9" s="405">
        <v>2</v>
      </c>
      <c r="G9" s="405">
        <v>2</v>
      </c>
      <c r="H9" s="405">
        <v>2</v>
      </c>
      <c r="I9" s="405">
        <v>2</v>
      </c>
      <c r="J9" s="405">
        <v>2</v>
      </c>
      <c r="K9" s="405">
        <v>2</v>
      </c>
      <c r="L9" s="405">
        <v>2</v>
      </c>
      <c r="M9" s="405">
        <v>1</v>
      </c>
      <c r="N9" s="405">
        <v>2</v>
      </c>
      <c r="O9" s="405">
        <v>2</v>
      </c>
      <c r="P9" s="403"/>
      <c r="Q9" s="403"/>
      <c r="R9" s="403"/>
      <c r="S9" s="404">
        <v>1</v>
      </c>
      <c r="T9" s="403">
        <v>0</v>
      </c>
      <c r="U9" s="385">
        <f t="shared" si="0"/>
        <v>28</v>
      </c>
      <c r="W9" s="402" t="s">
        <v>87</v>
      </c>
      <c r="X9" s="401"/>
      <c r="Y9" s="401"/>
      <c r="Z9" s="401"/>
      <c r="AA9" s="94">
        <v>2</v>
      </c>
      <c r="AB9" s="94">
        <v>2</v>
      </c>
      <c r="AC9" s="94">
        <v>2</v>
      </c>
      <c r="AD9" s="94">
        <v>1</v>
      </c>
      <c r="AE9" s="401"/>
      <c r="AF9" s="401"/>
      <c r="AG9" s="401"/>
      <c r="AH9" s="401"/>
      <c r="AI9" s="94">
        <v>2</v>
      </c>
      <c r="AJ9" s="401"/>
      <c r="AK9" s="94">
        <v>2</v>
      </c>
      <c r="AL9" s="94">
        <v>2</v>
      </c>
      <c r="AM9" s="401"/>
      <c r="AN9" s="401"/>
      <c r="AO9" s="94">
        <v>2</v>
      </c>
      <c r="AP9" s="94">
        <v>2</v>
      </c>
      <c r="AQ9" s="94">
        <v>2</v>
      </c>
      <c r="AR9" s="401"/>
      <c r="AS9" s="94">
        <v>2</v>
      </c>
      <c r="AT9" s="401"/>
      <c r="AU9" s="94">
        <v>2</v>
      </c>
      <c r="AV9" s="401"/>
      <c r="AW9" s="94">
        <v>2</v>
      </c>
      <c r="AX9" s="94">
        <v>1</v>
      </c>
      <c r="AY9" s="94">
        <v>1</v>
      </c>
      <c r="AZ9" s="94">
        <v>1</v>
      </c>
      <c r="BA9" s="94">
        <f t="shared" si="1"/>
        <v>28</v>
      </c>
    </row>
    <row r="10" spans="1:53" ht="15.75">
      <c r="A10" s="413" t="s">
        <v>88</v>
      </c>
      <c r="B10" s="405">
        <v>2</v>
      </c>
      <c r="C10" s="405">
        <v>2</v>
      </c>
      <c r="D10" s="405">
        <v>2</v>
      </c>
      <c r="E10" s="405">
        <v>2</v>
      </c>
      <c r="F10" s="405">
        <v>2</v>
      </c>
      <c r="G10" s="405">
        <v>1</v>
      </c>
      <c r="H10" s="405">
        <v>2</v>
      </c>
      <c r="I10" s="403">
        <v>0</v>
      </c>
      <c r="J10" s="405">
        <v>2</v>
      </c>
      <c r="K10" s="405">
        <v>2</v>
      </c>
      <c r="L10" s="405">
        <v>1</v>
      </c>
      <c r="M10" s="405">
        <v>2</v>
      </c>
      <c r="N10" s="405">
        <v>1</v>
      </c>
      <c r="O10" s="403"/>
      <c r="P10" s="403"/>
      <c r="Q10" s="403"/>
      <c r="R10" s="403"/>
      <c r="S10" s="404">
        <v>1</v>
      </c>
      <c r="T10" s="403">
        <v>0</v>
      </c>
      <c r="U10" s="385">
        <f t="shared" si="0"/>
        <v>22</v>
      </c>
      <c r="W10" s="402" t="s">
        <v>89</v>
      </c>
      <c r="X10" s="401"/>
      <c r="Y10" s="401"/>
      <c r="Z10" s="94">
        <v>2</v>
      </c>
      <c r="AA10" s="94">
        <v>2</v>
      </c>
      <c r="AB10" s="94">
        <v>1</v>
      </c>
      <c r="AC10" s="401"/>
      <c r="AD10" s="94">
        <v>1</v>
      </c>
      <c r="AE10" s="401"/>
      <c r="AF10" s="401"/>
      <c r="AG10" s="401"/>
      <c r="AH10" s="401"/>
      <c r="AI10" s="401"/>
      <c r="AJ10" s="401"/>
      <c r="AK10" s="94">
        <v>2</v>
      </c>
      <c r="AL10" s="94">
        <v>2</v>
      </c>
      <c r="AM10" s="401"/>
      <c r="AN10" s="94">
        <v>1</v>
      </c>
      <c r="AO10" s="401"/>
      <c r="AP10" s="94">
        <v>2</v>
      </c>
      <c r="AQ10" s="94">
        <v>2</v>
      </c>
      <c r="AR10" s="94">
        <v>1</v>
      </c>
      <c r="AS10" s="94">
        <v>2</v>
      </c>
      <c r="AT10" s="401"/>
      <c r="AU10" s="94">
        <v>2</v>
      </c>
      <c r="AV10" s="401"/>
      <c r="AW10" s="94">
        <v>1</v>
      </c>
      <c r="AX10" s="401"/>
      <c r="AY10" s="94">
        <v>2</v>
      </c>
      <c r="AZ10" s="94">
        <v>1</v>
      </c>
      <c r="BA10" s="94">
        <f t="shared" si="1"/>
        <v>24</v>
      </c>
    </row>
    <row r="11" spans="1:53" ht="15.75">
      <c r="A11" s="413" t="s">
        <v>90</v>
      </c>
      <c r="B11" s="405">
        <v>1</v>
      </c>
      <c r="C11" s="405">
        <v>1</v>
      </c>
      <c r="D11" s="405">
        <v>1</v>
      </c>
      <c r="E11" s="405">
        <v>1</v>
      </c>
      <c r="F11" s="405">
        <v>1</v>
      </c>
      <c r="G11" s="405">
        <v>1</v>
      </c>
      <c r="H11" s="405">
        <v>1</v>
      </c>
      <c r="I11" s="405">
        <v>1</v>
      </c>
      <c r="J11" s="405">
        <v>1</v>
      </c>
      <c r="K11" s="405">
        <v>1</v>
      </c>
      <c r="L11" s="405">
        <v>1</v>
      </c>
      <c r="M11" s="405">
        <v>1</v>
      </c>
      <c r="N11" s="403">
        <v>0</v>
      </c>
      <c r="O11" s="403"/>
      <c r="P11" s="403"/>
      <c r="Q11" s="403"/>
      <c r="R11" s="403"/>
      <c r="S11" s="404">
        <v>1</v>
      </c>
      <c r="T11" s="403">
        <v>0</v>
      </c>
      <c r="U11" s="385">
        <f t="shared" si="0"/>
        <v>13</v>
      </c>
      <c r="W11" s="402" t="s">
        <v>91</v>
      </c>
      <c r="X11" s="401"/>
      <c r="Y11" s="401"/>
      <c r="Z11" s="94">
        <v>2</v>
      </c>
      <c r="AA11" s="94">
        <v>1</v>
      </c>
      <c r="AB11" s="401"/>
      <c r="AC11" s="401"/>
      <c r="AD11" s="94">
        <v>1</v>
      </c>
      <c r="AE11" s="401"/>
      <c r="AF11" s="401"/>
      <c r="AG11" s="401"/>
      <c r="AH11" s="401"/>
      <c r="AI11" s="401"/>
      <c r="AJ11" s="401"/>
      <c r="AK11" s="94">
        <v>1</v>
      </c>
      <c r="AL11" s="401"/>
      <c r="AM11" s="401"/>
      <c r="AN11" s="401"/>
      <c r="AO11" s="401"/>
      <c r="AP11" s="94">
        <v>1</v>
      </c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94">
        <f t="shared" si="1"/>
        <v>6</v>
      </c>
    </row>
    <row r="12" spans="1:53" ht="15.75">
      <c r="A12" s="413" t="s">
        <v>92</v>
      </c>
      <c r="B12" s="405">
        <v>1</v>
      </c>
      <c r="C12" s="405">
        <v>1</v>
      </c>
      <c r="D12" s="405">
        <v>1</v>
      </c>
      <c r="E12" s="405">
        <v>1</v>
      </c>
      <c r="F12" s="405">
        <v>1</v>
      </c>
      <c r="G12" s="405">
        <v>1</v>
      </c>
      <c r="H12" s="403"/>
      <c r="I12" s="405">
        <v>1</v>
      </c>
      <c r="J12" s="405">
        <v>1</v>
      </c>
      <c r="K12" s="403">
        <v>0</v>
      </c>
      <c r="L12" s="405">
        <v>1</v>
      </c>
      <c r="M12" s="405">
        <v>1</v>
      </c>
      <c r="N12" s="403"/>
      <c r="O12" s="403"/>
      <c r="P12" s="403"/>
      <c r="Q12" s="405">
        <v>1</v>
      </c>
      <c r="R12" s="403"/>
      <c r="S12" s="408"/>
      <c r="T12" s="403">
        <v>0</v>
      </c>
      <c r="U12" s="385">
        <f t="shared" si="0"/>
        <v>11</v>
      </c>
      <c r="W12" s="402" t="s">
        <v>93</v>
      </c>
      <c r="X12" s="401"/>
      <c r="Y12" s="401"/>
      <c r="Z12" s="94">
        <v>1</v>
      </c>
      <c r="AA12" s="401"/>
      <c r="AB12" s="401"/>
      <c r="AC12" s="401"/>
      <c r="AD12" s="94">
        <v>1</v>
      </c>
      <c r="AE12" s="401"/>
      <c r="AF12" s="401"/>
      <c r="AG12" s="401"/>
      <c r="AH12" s="401"/>
      <c r="AI12" s="401"/>
      <c r="AJ12" s="401"/>
      <c r="AK12" s="401"/>
      <c r="AL12" s="94">
        <v>1</v>
      </c>
      <c r="AM12" s="401"/>
      <c r="AN12" s="401"/>
      <c r="AO12" s="401"/>
      <c r="AP12" s="94">
        <v>1</v>
      </c>
      <c r="AQ12" s="94">
        <v>2</v>
      </c>
      <c r="AR12" s="94">
        <v>1</v>
      </c>
      <c r="AS12" s="94">
        <v>1</v>
      </c>
      <c r="AT12" s="94">
        <v>1</v>
      </c>
      <c r="AU12" s="94">
        <v>1</v>
      </c>
      <c r="AV12" s="401"/>
      <c r="AW12" s="401"/>
      <c r="AX12" s="94">
        <v>1</v>
      </c>
      <c r="AY12" s="94">
        <v>1</v>
      </c>
      <c r="AZ12" s="401"/>
      <c r="BA12" s="94">
        <f t="shared" si="1"/>
        <v>12</v>
      </c>
    </row>
    <row r="13" spans="1:53" ht="15.75">
      <c r="A13" s="413" t="s">
        <v>94</v>
      </c>
      <c r="B13" s="405">
        <v>1</v>
      </c>
      <c r="C13" s="405">
        <v>1</v>
      </c>
      <c r="D13" s="405">
        <v>1</v>
      </c>
      <c r="E13" s="405">
        <v>1</v>
      </c>
      <c r="F13" s="405">
        <v>1</v>
      </c>
      <c r="G13" s="405">
        <v>1</v>
      </c>
      <c r="H13" s="405">
        <v>1</v>
      </c>
      <c r="I13" s="405">
        <v>1</v>
      </c>
      <c r="J13" s="405">
        <v>1</v>
      </c>
      <c r="K13" s="403">
        <v>0</v>
      </c>
      <c r="L13" s="403">
        <v>0</v>
      </c>
      <c r="M13" s="405">
        <v>1</v>
      </c>
      <c r="N13" s="403"/>
      <c r="O13" s="403"/>
      <c r="P13" s="403"/>
      <c r="Q13" s="403"/>
      <c r="R13" s="403"/>
      <c r="S13" s="408"/>
      <c r="T13" s="403">
        <v>0</v>
      </c>
      <c r="U13" s="385">
        <f t="shared" si="0"/>
        <v>10</v>
      </c>
      <c r="W13" s="402" t="s">
        <v>95</v>
      </c>
      <c r="X13" s="94">
        <v>1</v>
      </c>
      <c r="Y13" s="94">
        <v>1</v>
      </c>
      <c r="Z13" s="401"/>
      <c r="AA13" s="94">
        <v>1</v>
      </c>
      <c r="AB13" s="94">
        <v>1</v>
      </c>
      <c r="AC13" s="94">
        <v>1</v>
      </c>
      <c r="AD13" s="401"/>
      <c r="AE13" s="94">
        <v>1</v>
      </c>
      <c r="AF13" s="401"/>
      <c r="AG13" s="94">
        <v>1</v>
      </c>
      <c r="AH13" s="94">
        <v>1</v>
      </c>
      <c r="AI13" s="94">
        <v>1</v>
      </c>
      <c r="AJ13" s="401"/>
      <c r="AK13" s="94">
        <v>1</v>
      </c>
      <c r="AL13" s="94">
        <v>1</v>
      </c>
      <c r="AM13" s="94">
        <v>2</v>
      </c>
      <c r="AN13" s="94">
        <v>2</v>
      </c>
      <c r="AO13" s="94">
        <v>1</v>
      </c>
      <c r="AP13" s="94">
        <v>1</v>
      </c>
      <c r="AQ13" s="94">
        <v>2</v>
      </c>
      <c r="AR13" s="94">
        <v>1</v>
      </c>
      <c r="AS13" s="94">
        <v>1</v>
      </c>
      <c r="AT13" s="94">
        <v>2</v>
      </c>
      <c r="AU13" s="94">
        <v>1</v>
      </c>
      <c r="AV13" s="94">
        <v>1</v>
      </c>
      <c r="AW13" s="94">
        <v>1</v>
      </c>
      <c r="AX13" s="94">
        <v>1</v>
      </c>
      <c r="AY13" s="94">
        <v>2</v>
      </c>
      <c r="AZ13" s="94">
        <v>2</v>
      </c>
      <c r="BA13" s="94">
        <f t="shared" si="1"/>
        <v>31</v>
      </c>
    </row>
    <row r="14" spans="1:53" ht="15.75">
      <c r="A14" s="413" t="s">
        <v>96</v>
      </c>
      <c r="B14" s="405">
        <v>1</v>
      </c>
      <c r="C14" s="405">
        <v>1</v>
      </c>
      <c r="D14" s="405">
        <v>1</v>
      </c>
      <c r="E14" s="405">
        <v>1</v>
      </c>
      <c r="F14" s="403">
        <v>0</v>
      </c>
      <c r="G14" s="405">
        <v>1</v>
      </c>
      <c r="H14" s="405">
        <v>1</v>
      </c>
      <c r="I14" s="403">
        <v>0</v>
      </c>
      <c r="J14" s="405">
        <v>1</v>
      </c>
      <c r="K14" s="403">
        <v>0</v>
      </c>
      <c r="L14" s="403">
        <v>0</v>
      </c>
      <c r="M14" s="405">
        <v>1</v>
      </c>
      <c r="N14" s="405">
        <v>1</v>
      </c>
      <c r="O14" s="403"/>
      <c r="P14" s="403"/>
      <c r="Q14" s="403"/>
      <c r="R14" s="405">
        <v>1</v>
      </c>
      <c r="S14" s="408"/>
      <c r="T14" s="403">
        <v>0</v>
      </c>
      <c r="U14" s="385">
        <f t="shared" si="0"/>
        <v>10</v>
      </c>
      <c r="W14" s="402" t="s">
        <v>97</v>
      </c>
      <c r="X14" s="401"/>
      <c r="Y14" s="401"/>
      <c r="Z14" s="94">
        <v>1</v>
      </c>
      <c r="AA14" s="94"/>
      <c r="AB14" s="94">
        <v>1</v>
      </c>
      <c r="AC14" s="94">
        <v>1</v>
      </c>
      <c r="AD14" s="403"/>
      <c r="AE14" s="401"/>
      <c r="AF14" s="401"/>
      <c r="AG14" s="401"/>
      <c r="AH14" s="401"/>
      <c r="AI14" s="401"/>
      <c r="AJ14" s="401"/>
      <c r="AK14" s="401"/>
      <c r="AL14" s="94">
        <v>1</v>
      </c>
      <c r="AM14" s="401"/>
      <c r="AN14" s="401"/>
      <c r="AO14" s="401"/>
      <c r="AP14" s="401"/>
      <c r="AQ14" s="94">
        <v>1</v>
      </c>
      <c r="AR14" s="94">
        <v>1</v>
      </c>
      <c r="AS14" s="401"/>
      <c r="AT14" s="401"/>
      <c r="AU14" s="94">
        <v>1</v>
      </c>
      <c r="AV14" s="401"/>
      <c r="AW14" s="94">
        <v>1</v>
      </c>
      <c r="AX14" s="401"/>
      <c r="AY14" s="94">
        <v>1</v>
      </c>
      <c r="AZ14" s="401"/>
      <c r="BA14" s="94">
        <f t="shared" si="1"/>
        <v>9</v>
      </c>
    </row>
    <row r="15" spans="1:53" ht="15.75">
      <c r="A15" s="413" t="s">
        <v>98</v>
      </c>
      <c r="B15" s="405">
        <v>2</v>
      </c>
      <c r="C15" s="405">
        <v>2</v>
      </c>
      <c r="D15" s="405">
        <v>2</v>
      </c>
      <c r="E15" s="405">
        <v>2</v>
      </c>
      <c r="F15" s="405">
        <v>1</v>
      </c>
      <c r="G15" s="403">
        <v>0</v>
      </c>
      <c r="H15" s="403"/>
      <c r="I15" s="405">
        <v>1</v>
      </c>
      <c r="J15" s="405">
        <v>2</v>
      </c>
      <c r="K15" s="405">
        <v>1</v>
      </c>
      <c r="L15" s="403">
        <v>0</v>
      </c>
      <c r="M15" s="405">
        <v>2</v>
      </c>
      <c r="N15" s="403"/>
      <c r="O15" s="403"/>
      <c r="P15" s="403"/>
      <c r="Q15" s="405">
        <v>1</v>
      </c>
      <c r="R15" s="405">
        <v>1</v>
      </c>
      <c r="S15" s="408"/>
      <c r="T15" s="403">
        <v>0</v>
      </c>
      <c r="U15" s="385">
        <f t="shared" si="0"/>
        <v>17</v>
      </c>
      <c r="W15" s="402" t="s">
        <v>99</v>
      </c>
      <c r="X15" s="94">
        <v>1</v>
      </c>
      <c r="Y15" s="401"/>
      <c r="Z15" s="401"/>
      <c r="AA15" s="94">
        <v>1</v>
      </c>
      <c r="AB15" s="94">
        <v>1</v>
      </c>
      <c r="AC15" s="401"/>
      <c r="AD15" s="94">
        <v>1</v>
      </c>
      <c r="AE15" s="94">
        <v>1</v>
      </c>
      <c r="AF15" s="401"/>
      <c r="AG15" s="401"/>
      <c r="AH15" s="401"/>
      <c r="AI15" s="401"/>
      <c r="AJ15" s="401"/>
      <c r="AK15" s="401"/>
      <c r="AL15" s="94">
        <v>2</v>
      </c>
      <c r="AM15" s="94">
        <v>1</v>
      </c>
      <c r="AN15" s="94">
        <v>1</v>
      </c>
      <c r="AO15" s="401"/>
      <c r="AP15" s="94">
        <v>2</v>
      </c>
      <c r="AQ15" s="94">
        <v>1</v>
      </c>
      <c r="AR15" s="94">
        <v>1</v>
      </c>
      <c r="AS15" s="401"/>
      <c r="AT15" s="401"/>
      <c r="AU15" s="401"/>
      <c r="AV15" s="401"/>
      <c r="AW15" s="401"/>
      <c r="AX15" s="401"/>
      <c r="AY15" s="94">
        <v>2</v>
      </c>
      <c r="AZ15" s="94">
        <v>1</v>
      </c>
      <c r="BA15" s="94">
        <f t="shared" si="1"/>
        <v>16</v>
      </c>
    </row>
    <row r="16" spans="1:53" ht="15.75">
      <c r="A16" s="413" t="s">
        <v>100</v>
      </c>
      <c r="B16" s="405">
        <v>2</v>
      </c>
      <c r="C16" s="405">
        <v>1</v>
      </c>
      <c r="D16" s="405">
        <v>2</v>
      </c>
      <c r="E16" s="405">
        <v>1</v>
      </c>
      <c r="F16" s="405">
        <v>1</v>
      </c>
      <c r="G16" s="405">
        <v>1</v>
      </c>
      <c r="H16" s="403"/>
      <c r="I16" s="403">
        <v>0</v>
      </c>
      <c r="J16" s="405">
        <v>2</v>
      </c>
      <c r="K16" s="403">
        <v>0</v>
      </c>
      <c r="L16" s="403">
        <v>0</v>
      </c>
      <c r="M16" s="405">
        <v>2</v>
      </c>
      <c r="N16" s="403"/>
      <c r="O16" s="403"/>
      <c r="P16" s="403"/>
      <c r="Q16" s="403"/>
      <c r="R16" s="405">
        <v>1</v>
      </c>
      <c r="S16" s="408"/>
      <c r="T16" s="403">
        <v>0</v>
      </c>
      <c r="U16" s="385">
        <f t="shared" si="0"/>
        <v>13</v>
      </c>
      <c r="W16" s="402" t="s">
        <v>101</v>
      </c>
      <c r="X16" s="401"/>
      <c r="Y16" s="401"/>
      <c r="Z16" s="401"/>
      <c r="AA16" s="94">
        <v>1</v>
      </c>
      <c r="AB16" s="94">
        <v>2</v>
      </c>
      <c r="AC16" s="401"/>
      <c r="AD16" s="401"/>
      <c r="AE16" s="94">
        <v>1</v>
      </c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94">
        <v>2</v>
      </c>
      <c r="AQ16" s="401"/>
      <c r="AR16" s="401"/>
      <c r="AS16" s="94">
        <v>1</v>
      </c>
      <c r="AT16" s="94">
        <v>1</v>
      </c>
      <c r="AU16" s="401"/>
      <c r="AV16" s="401"/>
      <c r="AW16" s="401"/>
      <c r="AX16" s="401"/>
      <c r="AY16" s="401"/>
      <c r="AZ16" s="401"/>
      <c r="BA16" s="94">
        <f t="shared" si="1"/>
        <v>8</v>
      </c>
    </row>
    <row r="17" spans="1:53" ht="15.75">
      <c r="A17" s="413" t="s">
        <v>102</v>
      </c>
      <c r="B17" s="405">
        <v>1</v>
      </c>
      <c r="C17" s="405">
        <v>1</v>
      </c>
      <c r="D17" s="405">
        <v>1</v>
      </c>
      <c r="E17" s="405">
        <v>1</v>
      </c>
      <c r="F17" s="403">
        <v>0</v>
      </c>
      <c r="G17" s="403">
        <v>0</v>
      </c>
      <c r="H17" s="405">
        <v>1</v>
      </c>
      <c r="I17" s="403">
        <v>0</v>
      </c>
      <c r="J17" s="405">
        <v>1</v>
      </c>
      <c r="K17" s="405">
        <v>1</v>
      </c>
      <c r="L17" s="403">
        <v>0</v>
      </c>
      <c r="M17" s="405">
        <v>1</v>
      </c>
      <c r="N17" s="403"/>
      <c r="O17" s="405">
        <v>1</v>
      </c>
      <c r="P17" s="403"/>
      <c r="Q17" s="405">
        <v>1</v>
      </c>
      <c r="R17" s="405">
        <v>1</v>
      </c>
      <c r="S17" s="404">
        <v>1</v>
      </c>
      <c r="T17" s="403">
        <v>0</v>
      </c>
      <c r="U17" s="385">
        <f t="shared" si="0"/>
        <v>12</v>
      </c>
      <c r="W17" s="402" t="s">
        <v>103</v>
      </c>
      <c r="X17" s="401"/>
      <c r="Y17" s="401"/>
      <c r="Z17" s="401"/>
      <c r="AA17" s="94">
        <v>2</v>
      </c>
      <c r="AB17" s="94">
        <v>1</v>
      </c>
      <c r="AC17" s="401"/>
      <c r="AD17" s="94">
        <v>1</v>
      </c>
      <c r="AE17" s="401"/>
      <c r="AF17" s="401"/>
      <c r="AG17" s="401"/>
      <c r="AH17" s="401"/>
      <c r="AI17" s="94">
        <v>1</v>
      </c>
      <c r="AJ17" s="401"/>
      <c r="AK17" s="94">
        <v>1</v>
      </c>
      <c r="AL17" s="94">
        <v>1</v>
      </c>
      <c r="AM17" s="94">
        <v>2</v>
      </c>
      <c r="AN17" s="94">
        <v>1</v>
      </c>
      <c r="AO17" s="401"/>
      <c r="AP17" s="94">
        <v>2</v>
      </c>
      <c r="AQ17" s="94">
        <v>2</v>
      </c>
      <c r="AR17" s="94">
        <v>1</v>
      </c>
      <c r="AS17" s="94">
        <v>1</v>
      </c>
      <c r="AT17" s="94">
        <v>2</v>
      </c>
      <c r="AU17" s="94">
        <v>2</v>
      </c>
      <c r="AV17" s="401"/>
      <c r="AW17" s="401"/>
      <c r="AX17" s="94">
        <v>1</v>
      </c>
      <c r="AY17" s="94">
        <v>1</v>
      </c>
      <c r="AZ17" s="94">
        <v>1</v>
      </c>
      <c r="BA17" s="94">
        <f t="shared" si="1"/>
        <v>23</v>
      </c>
    </row>
    <row r="18" spans="1:53" ht="15.75">
      <c r="A18" s="413" t="s">
        <v>104</v>
      </c>
      <c r="B18" s="405">
        <v>3</v>
      </c>
      <c r="C18" s="405">
        <v>3</v>
      </c>
      <c r="D18" s="405">
        <v>1</v>
      </c>
      <c r="E18" s="405">
        <v>1</v>
      </c>
      <c r="F18" s="405">
        <v>1</v>
      </c>
      <c r="G18" s="405">
        <v>1</v>
      </c>
      <c r="H18" s="405">
        <v>1</v>
      </c>
      <c r="I18" s="405">
        <v>1</v>
      </c>
      <c r="J18" s="405">
        <v>3</v>
      </c>
      <c r="K18" s="403">
        <v>0</v>
      </c>
      <c r="L18" s="403">
        <v>0</v>
      </c>
      <c r="M18" s="405">
        <v>2</v>
      </c>
      <c r="N18" s="403"/>
      <c r="O18" s="405">
        <v>1</v>
      </c>
      <c r="P18" s="403"/>
      <c r="Q18" s="403"/>
      <c r="R18" s="403"/>
      <c r="S18" s="408"/>
      <c r="T18" s="403">
        <v>0</v>
      </c>
      <c r="U18" s="385">
        <f t="shared" si="0"/>
        <v>18</v>
      </c>
      <c r="W18" s="402" t="s">
        <v>105</v>
      </c>
      <c r="X18" s="401"/>
      <c r="Y18" s="401"/>
      <c r="Z18" s="94">
        <v>2</v>
      </c>
      <c r="AA18" s="94">
        <v>2</v>
      </c>
      <c r="AB18" s="401"/>
      <c r="AC18" s="94">
        <v>2</v>
      </c>
      <c r="AD18" s="401"/>
      <c r="AE18" s="94">
        <v>2</v>
      </c>
      <c r="AF18" s="401"/>
      <c r="AG18" s="401"/>
      <c r="AH18" s="401"/>
      <c r="AI18" s="401"/>
      <c r="AJ18" s="401"/>
      <c r="AK18" s="94">
        <v>2</v>
      </c>
      <c r="AL18" s="401"/>
      <c r="AM18" s="401"/>
      <c r="AN18" s="401"/>
      <c r="AO18" s="401"/>
      <c r="AP18" s="401"/>
      <c r="AQ18" s="94">
        <v>2</v>
      </c>
      <c r="AR18" s="94">
        <v>1</v>
      </c>
      <c r="AS18" s="401"/>
      <c r="AT18" s="401"/>
      <c r="AU18" s="94">
        <v>1</v>
      </c>
      <c r="AV18" s="401"/>
      <c r="AW18" s="94">
        <v>2</v>
      </c>
      <c r="AX18" s="401"/>
      <c r="AY18" s="401"/>
      <c r="AZ18" s="401"/>
      <c r="BA18" s="94">
        <f t="shared" si="1"/>
        <v>16</v>
      </c>
    </row>
    <row r="19" spans="1:53" ht="15.75">
      <c r="A19" s="413" t="s">
        <v>106</v>
      </c>
      <c r="B19" s="405">
        <v>1</v>
      </c>
      <c r="C19" s="405">
        <v>1</v>
      </c>
      <c r="D19" s="405">
        <v>1</v>
      </c>
      <c r="E19" s="405">
        <v>1</v>
      </c>
      <c r="F19" s="405">
        <v>1</v>
      </c>
      <c r="G19" s="405">
        <v>1</v>
      </c>
      <c r="H19" s="403"/>
      <c r="I19" s="405">
        <v>1</v>
      </c>
      <c r="J19" s="405">
        <v>1</v>
      </c>
      <c r="K19" s="403">
        <v>0</v>
      </c>
      <c r="L19" s="405">
        <v>1</v>
      </c>
      <c r="M19" s="405">
        <v>1</v>
      </c>
      <c r="N19" s="403"/>
      <c r="O19" s="403"/>
      <c r="P19" s="403"/>
      <c r="Q19" s="403"/>
      <c r="R19" s="403"/>
      <c r="S19" s="408"/>
      <c r="T19" s="403">
        <v>0</v>
      </c>
      <c r="U19" s="385">
        <f t="shared" si="0"/>
        <v>10</v>
      </c>
      <c r="W19" s="402" t="s">
        <v>107</v>
      </c>
      <c r="X19" s="401"/>
      <c r="Y19" s="401"/>
      <c r="Z19" s="401"/>
      <c r="AA19" s="94">
        <v>2</v>
      </c>
      <c r="AB19" s="401"/>
      <c r="AC19" s="401"/>
      <c r="AD19" s="94">
        <v>1</v>
      </c>
      <c r="AE19" s="94">
        <v>1</v>
      </c>
      <c r="AF19" s="401"/>
      <c r="AG19" s="401"/>
      <c r="AH19" s="401"/>
      <c r="AI19" s="401"/>
      <c r="AJ19" s="401"/>
      <c r="AK19" s="94">
        <v>1</v>
      </c>
      <c r="AL19" s="401"/>
      <c r="AM19" s="401"/>
      <c r="AN19" s="401"/>
      <c r="AO19" s="401"/>
      <c r="AP19" s="401"/>
      <c r="AQ19" s="94">
        <v>1</v>
      </c>
      <c r="AR19" s="401"/>
      <c r="AS19" s="401"/>
      <c r="AT19" s="401"/>
      <c r="AU19" s="401"/>
      <c r="AV19" s="401"/>
      <c r="AW19" s="401"/>
      <c r="AX19" s="401"/>
      <c r="AY19" s="401"/>
      <c r="AZ19" s="94">
        <v>1</v>
      </c>
      <c r="BA19" s="94">
        <f t="shared" si="1"/>
        <v>7</v>
      </c>
    </row>
    <row r="20" spans="1:53" ht="15.75">
      <c r="A20" s="412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385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</row>
    <row r="21" spans="1:53" ht="15.75">
      <c r="A21" s="412"/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385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</row>
    <row r="22" spans="1:53" ht="15.75">
      <c r="A22" s="406" t="s">
        <v>108</v>
      </c>
      <c r="B22" s="405">
        <v>3</v>
      </c>
      <c r="C22" s="405">
        <v>3</v>
      </c>
      <c r="D22" s="405">
        <v>4</v>
      </c>
      <c r="E22" s="405">
        <v>4</v>
      </c>
      <c r="F22" s="405">
        <v>3</v>
      </c>
      <c r="G22" s="405">
        <v>3</v>
      </c>
      <c r="H22" s="405">
        <v>1</v>
      </c>
      <c r="I22" s="405">
        <v>3</v>
      </c>
      <c r="J22" s="405">
        <v>2</v>
      </c>
      <c r="K22" s="405">
        <v>1.5</v>
      </c>
      <c r="L22" s="405">
        <v>1</v>
      </c>
      <c r="M22" s="405">
        <v>1</v>
      </c>
      <c r="N22" s="405">
        <v>3.5</v>
      </c>
      <c r="O22" s="405">
        <v>1</v>
      </c>
      <c r="P22" s="403"/>
      <c r="Q22" s="403"/>
      <c r="R22" s="405">
        <v>2</v>
      </c>
      <c r="S22" s="404">
        <v>2</v>
      </c>
      <c r="T22" s="403">
        <v>0</v>
      </c>
      <c r="U22" s="385">
        <f aca="true" t="shared" si="2" ref="U22:U37">SUM(B22:S22)</f>
        <v>38</v>
      </c>
      <c r="W22" s="402" t="s">
        <v>109</v>
      </c>
      <c r="X22" s="94">
        <v>1</v>
      </c>
      <c r="Y22" s="94"/>
      <c r="Z22" s="94">
        <v>2</v>
      </c>
      <c r="AA22" s="94">
        <v>2</v>
      </c>
      <c r="AB22" s="94">
        <v>3.5</v>
      </c>
      <c r="AC22" s="94">
        <v>2</v>
      </c>
      <c r="AD22" s="94">
        <v>1</v>
      </c>
      <c r="AE22" s="94">
        <v>1</v>
      </c>
      <c r="AF22" s="401"/>
      <c r="AG22" s="401"/>
      <c r="AH22" s="401"/>
      <c r="AI22" s="94">
        <v>1</v>
      </c>
      <c r="AJ22" s="401"/>
      <c r="AK22" s="94">
        <v>4</v>
      </c>
      <c r="AL22" s="94">
        <v>1</v>
      </c>
      <c r="AM22" s="401"/>
      <c r="AN22" s="94">
        <v>2</v>
      </c>
      <c r="AO22" s="94">
        <v>1</v>
      </c>
      <c r="AP22" s="94">
        <v>3</v>
      </c>
      <c r="AQ22" s="401"/>
      <c r="AR22" s="94">
        <v>1</v>
      </c>
      <c r="AS22" s="401"/>
      <c r="AT22" s="401"/>
      <c r="AU22" s="94">
        <v>3</v>
      </c>
      <c r="AV22" s="94">
        <v>1</v>
      </c>
      <c r="AW22" s="94">
        <v>1</v>
      </c>
      <c r="AX22" s="94">
        <v>2</v>
      </c>
      <c r="AY22" s="94">
        <v>1</v>
      </c>
      <c r="AZ22" s="94">
        <v>1</v>
      </c>
      <c r="BA22" s="94">
        <f aca="true" t="shared" si="3" ref="BA22:BA37">SUM(X22:AZ22)</f>
        <v>34.5</v>
      </c>
    </row>
    <row r="23" spans="1:53" ht="15.75">
      <c r="A23" s="406" t="s">
        <v>110</v>
      </c>
      <c r="B23" s="405">
        <v>2</v>
      </c>
      <c r="C23" s="405">
        <v>3</v>
      </c>
      <c r="D23" s="405">
        <v>3</v>
      </c>
      <c r="E23" s="405">
        <v>3</v>
      </c>
      <c r="F23" s="405">
        <v>3.5</v>
      </c>
      <c r="G23" s="405">
        <v>3</v>
      </c>
      <c r="H23" s="405">
        <v>1</v>
      </c>
      <c r="I23" s="405">
        <v>2</v>
      </c>
      <c r="J23" s="405">
        <v>1</v>
      </c>
      <c r="K23" s="405">
        <v>1.5</v>
      </c>
      <c r="L23" s="403">
        <v>0</v>
      </c>
      <c r="M23" s="403">
        <v>0</v>
      </c>
      <c r="N23" s="403">
        <v>0</v>
      </c>
      <c r="O23" s="405">
        <v>1.5</v>
      </c>
      <c r="P23" s="403"/>
      <c r="Q23" s="403"/>
      <c r="R23" s="405">
        <v>1</v>
      </c>
      <c r="S23" s="404">
        <v>2</v>
      </c>
      <c r="T23" s="403"/>
      <c r="U23" s="385">
        <f t="shared" si="2"/>
        <v>27.5</v>
      </c>
      <c r="W23" s="402" t="s">
        <v>111</v>
      </c>
      <c r="X23" s="401"/>
      <c r="Y23" s="401"/>
      <c r="Z23" s="401"/>
      <c r="AA23" s="94">
        <v>3</v>
      </c>
      <c r="AB23" s="401"/>
      <c r="AC23" s="401"/>
      <c r="AD23" s="94">
        <v>2</v>
      </c>
      <c r="AE23" s="401"/>
      <c r="AF23" s="401"/>
      <c r="AG23" s="401"/>
      <c r="AH23" s="401"/>
      <c r="AI23" s="94">
        <v>1</v>
      </c>
      <c r="AJ23" s="401"/>
      <c r="AK23" s="94">
        <v>2</v>
      </c>
      <c r="AL23" s="94">
        <v>1</v>
      </c>
      <c r="AM23" s="401"/>
      <c r="AN23" s="401"/>
      <c r="AO23" s="401"/>
      <c r="AP23" s="94">
        <v>3</v>
      </c>
      <c r="AQ23" s="401"/>
      <c r="AR23" s="94">
        <v>1</v>
      </c>
      <c r="AS23" s="401"/>
      <c r="AT23" s="401"/>
      <c r="AU23" s="94">
        <v>3</v>
      </c>
      <c r="AV23" s="401"/>
      <c r="AW23" s="94">
        <v>3</v>
      </c>
      <c r="AX23" s="401"/>
      <c r="AY23" s="401"/>
      <c r="AZ23" s="401"/>
      <c r="BA23" s="94">
        <f t="shared" si="3"/>
        <v>19</v>
      </c>
    </row>
    <row r="24" spans="1:53" ht="15.75">
      <c r="A24" s="406" t="s">
        <v>112</v>
      </c>
      <c r="B24" s="405">
        <v>1</v>
      </c>
      <c r="C24" s="405">
        <v>2.5</v>
      </c>
      <c r="D24" s="405">
        <v>2.5</v>
      </c>
      <c r="E24" s="405">
        <v>3</v>
      </c>
      <c r="F24" s="405">
        <v>3</v>
      </c>
      <c r="G24" s="405">
        <v>2.5</v>
      </c>
      <c r="H24" s="405">
        <v>2</v>
      </c>
      <c r="I24" s="405">
        <v>1</v>
      </c>
      <c r="J24" s="405">
        <v>2</v>
      </c>
      <c r="K24" s="403">
        <v>0</v>
      </c>
      <c r="L24" s="405">
        <v>1</v>
      </c>
      <c r="M24" s="403">
        <v>0</v>
      </c>
      <c r="N24" s="405">
        <v>1</v>
      </c>
      <c r="O24" s="405">
        <v>1.5</v>
      </c>
      <c r="P24" s="405">
        <v>1</v>
      </c>
      <c r="Q24" s="403"/>
      <c r="R24" s="403"/>
      <c r="S24" s="404">
        <v>2</v>
      </c>
      <c r="T24" s="403"/>
      <c r="U24" s="385">
        <f t="shared" si="2"/>
        <v>26</v>
      </c>
      <c r="W24" s="402" t="s">
        <v>113</v>
      </c>
      <c r="X24" s="401"/>
      <c r="Y24" s="401"/>
      <c r="Z24" s="401"/>
      <c r="AA24" s="94">
        <v>2</v>
      </c>
      <c r="AB24" s="94">
        <v>2.5</v>
      </c>
      <c r="AC24" s="94">
        <v>2</v>
      </c>
      <c r="AD24" s="94">
        <v>1</v>
      </c>
      <c r="AE24" s="401"/>
      <c r="AF24" s="94">
        <v>1</v>
      </c>
      <c r="AG24" s="94">
        <v>2</v>
      </c>
      <c r="AH24" s="401"/>
      <c r="AI24" s="94">
        <v>2</v>
      </c>
      <c r="AJ24" s="401"/>
      <c r="AK24" s="401"/>
      <c r="AL24" s="401"/>
      <c r="AM24" s="401"/>
      <c r="AN24" s="401"/>
      <c r="AO24" s="401"/>
      <c r="AP24" s="94">
        <v>3</v>
      </c>
      <c r="AQ24" s="94">
        <v>2</v>
      </c>
      <c r="AR24" s="94">
        <v>1</v>
      </c>
      <c r="AS24" s="94">
        <v>1</v>
      </c>
      <c r="AT24" s="401"/>
      <c r="AU24" s="401"/>
      <c r="AV24" s="94">
        <v>2</v>
      </c>
      <c r="AW24" s="94"/>
      <c r="AX24" s="94"/>
      <c r="AY24" s="94">
        <v>3</v>
      </c>
      <c r="AZ24" s="401"/>
      <c r="BA24" s="94">
        <f t="shared" si="3"/>
        <v>24.5</v>
      </c>
    </row>
    <row r="25" spans="1:53" ht="15.75">
      <c r="A25" s="410" t="s">
        <v>114</v>
      </c>
      <c r="B25" s="405">
        <v>2.5</v>
      </c>
      <c r="C25" s="405">
        <v>2</v>
      </c>
      <c r="D25" s="405">
        <v>3</v>
      </c>
      <c r="E25" s="405">
        <v>3</v>
      </c>
      <c r="F25" s="405">
        <v>2</v>
      </c>
      <c r="G25" s="405">
        <v>1</v>
      </c>
      <c r="H25" s="405">
        <v>1</v>
      </c>
      <c r="I25" s="405">
        <v>1</v>
      </c>
      <c r="J25" s="405">
        <v>1</v>
      </c>
      <c r="K25" s="403">
        <v>0</v>
      </c>
      <c r="L25" s="403">
        <v>0</v>
      </c>
      <c r="M25" s="403">
        <v>0</v>
      </c>
      <c r="N25" s="403"/>
      <c r="O25" s="403"/>
      <c r="P25" s="403"/>
      <c r="Q25" s="403"/>
      <c r="R25" s="403"/>
      <c r="S25" s="408"/>
      <c r="T25" s="403"/>
      <c r="U25" s="385">
        <f t="shared" si="2"/>
        <v>16.5</v>
      </c>
      <c r="W25" s="409" t="s">
        <v>115</v>
      </c>
      <c r="X25" s="401"/>
      <c r="Y25" s="401"/>
      <c r="Z25" s="401"/>
      <c r="AA25" s="94">
        <v>2</v>
      </c>
      <c r="AB25" s="94">
        <v>1</v>
      </c>
      <c r="AC25" s="94">
        <v>2</v>
      </c>
      <c r="AD25" s="94">
        <v>1</v>
      </c>
      <c r="AE25" s="401"/>
      <c r="AF25" s="401"/>
      <c r="AG25" s="401"/>
      <c r="AH25" s="401"/>
      <c r="AI25" s="401"/>
      <c r="AJ25" s="401"/>
      <c r="AK25" s="401"/>
      <c r="AL25" s="94">
        <v>2</v>
      </c>
      <c r="AM25" s="401"/>
      <c r="AN25" s="401"/>
      <c r="AO25" s="401"/>
      <c r="AP25" s="94">
        <v>2</v>
      </c>
      <c r="AQ25" s="401"/>
      <c r="AR25" s="401"/>
      <c r="AS25" s="94">
        <v>2</v>
      </c>
      <c r="AT25" s="94">
        <v>2</v>
      </c>
      <c r="AU25" s="407"/>
      <c r="AV25" s="94">
        <v>1</v>
      </c>
      <c r="AW25" s="401"/>
      <c r="AX25" s="401"/>
      <c r="AY25" s="401"/>
      <c r="AZ25" s="401"/>
      <c r="BA25" s="94">
        <f t="shared" si="3"/>
        <v>15</v>
      </c>
    </row>
    <row r="26" spans="1:53" ht="15.75">
      <c r="A26" s="406" t="s">
        <v>116</v>
      </c>
      <c r="B26" s="405">
        <v>3</v>
      </c>
      <c r="C26" s="405">
        <v>2</v>
      </c>
      <c r="D26" s="405">
        <v>2.5</v>
      </c>
      <c r="E26" s="405">
        <v>3</v>
      </c>
      <c r="F26" s="405">
        <v>2</v>
      </c>
      <c r="G26" s="405">
        <v>1</v>
      </c>
      <c r="H26" s="405">
        <v>1</v>
      </c>
      <c r="I26" s="405">
        <v>2</v>
      </c>
      <c r="J26" s="405">
        <v>1</v>
      </c>
      <c r="K26" s="405">
        <v>1</v>
      </c>
      <c r="L26" s="405">
        <v>1</v>
      </c>
      <c r="M26" s="403">
        <v>0</v>
      </c>
      <c r="N26" s="403"/>
      <c r="O26" s="405">
        <v>2</v>
      </c>
      <c r="P26" s="403"/>
      <c r="Q26" s="405">
        <v>2</v>
      </c>
      <c r="R26" s="403"/>
      <c r="S26" s="408"/>
      <c r="T26" s="403"/>
      <c r="U26" s="385">
        <f t="shared" si="2"/>
        <v>23.5</v>
      </c>
      <c r="W26" s="402" t="s">
        <v>117</v>
      </c>
      <c r="X26" s="401"/>
      <c r="Y26" s="401"/>
      <c r="Z26" s="401"/>
      <c r="AA26" s="94">
        <v>3</v>
      </c>
      <c r="AB26" s="401"/>
      <c r="AC26" s="94">
        <v>2</v>
      </c>
      <c r="AD26" s="401"/>
      <c r="AE26" s="94">
        <v>1</v>
      </c>
      <c r="AF26" s="401"/>
      <c r="AG26" s="401"/>
      <c r="AH26" s="94">
        <v>1</v>
      </c>
      <c r="AI26" s="94"/>
      <c r="AJ26" s="401"/>
      <c r="AK26" s="94">
        <v>3</v>
      </c>
      <c r="AL26" s="94">
        <v>2</v>
      </c>
      <c r="AM26" s="401"/>
      <c r="AN26" s="401"/>
      <c r="AO26" s="94">
        <v>2</v>
      </c>
      <c r="AP26" s="94"/>
      <c r="AQ26" s="94">
        <v>2</v>
      </c>
      <c r="AR26" s="401"/>
      <c r="AS26" s="401"/>
      <c r="AT26" s="401"/>
      <c r="AU26" s="94">
        <v>1</v>
      </c>
      <c r="AV26" s="94">
        <v>2</v>
      </c>
      <c r="AW26" s="94">
        <v>2</v>
      </c>
      <c r="AX26" s="401"/>
      <c r="AY26" s="401"/>
      <c r="AZ26" s="94">
        <v>2</v>
      </c>
      <c r="BA26" s="94">
        <f t="shared" si="3"/>
        <v>23</v>
      </c>
    </row>
    <row r="27" spans="1:53" ht="15.75">
      <c r="A27" s="406" t="s">
        <v>118</v>
      </c>
      <c r="B27" s="405">
        <v>5</v>
      </c>
      <c r="C27" s="405">
        <v>4</v>
      </c>
      <c r="D27" s="405">
        <v>4</v>
      </c>
      <c r="E27" s="405">
        <v>4</v>
      </c>
      <c r="F27" s="405">
        <v>2</v>
      </c>
      <c r="G27" s="405">
        <v>4</v>
      </c>
      <c r="H27" s="405">
        <v>3</v>
      </c>
      <c r="I27" s="405">
        <v>2</v>
      </c>
      <c r="J27" s="405">
        <v>4</v>
      </c>
      <c r="K27" s="403">
        <v>0</v>
      </c>
      <c r="L27" s="405">
        <v>2</v>
      </c>
      <c r="M27" s="405">
        <v>2</v>
      </c>
      <c r="N27" s="405">
        <v>1</v>
      </c>
      <c r="O27" s="405">
        <v>2</v>
      </c>
      <c r="P27" s="403"/>
      <c r="Q27" s="405">
        <v>2</v>
      </c>
      <c r="R27" s="403"/>
      <c r="S27" s="404">
        <v>2</v>
      </c>
      <c r="T27" s="403"/>
      <c r="U27" s="385">
        <f t="shared" si="2"/>
        <v>43</v>
      </c>
      <c r="W27" s="402" t="s">
        <v>119</v>
      </c>
      <c r="X27" s="94">
        <v>2</v>
      </c>
      <c r="Y27" s="94">
        <v>2</v>
      </c>
      <c r="Z27" s="94">
        <v>3</v>
      </c>
      <c r="AA27" s="94">
        <v>3</v>
      </c>
      <c r="AB27" s="94">
        <v>2</v>
      </c>
      <c r="AC27" s="94">
        <v>1</v>
      </c>
      <c r="AD27" s="94">
        <v>3</v>
      </c>
      <c r="AE27" s="94">
        <v>2</v>
      </c>
      <c r="AF27" s="401"/>
      <c r="AG27" s="94">
        <v>2</v>
      </c>
      <c r="AH27" s="94">
        <v>1</v>
      </c>
      <c r="AI27" s="94">
        <v>2</v>
      </c>
      <c r="AJ27" s="94">
        <v>1</v>
      </c>
      <c r="AK27" s="94">
        <v>3</v>
      </c>
      <c r="AL27" s="94">
        <v>3</v>
      </c>
      <c r="AM27" s="94">
        <v>3</v>
      </c>
      <c r="AN27" s="94">
        <v>1</v>
      </c>
      <c r="AO27" s="94">
        <v>3</v>
      </c>
      <c r="AP27" s="94">
        <v>3</v>
      </c>
      <c r="AQ27" s="94">
        <v>2</v>
      </c>
      <c r="AR27" s="94">
        <v>2</v>
      </c>
      <c r="AS27" s="94">
        <v>2</v>
      </c>
      <c r="AT27" s="94">
        <v>1</v>
      </c>
      <c r="AU27" s="94">
        <v>2</v>
      </c>
      <c r="AV27" s="94">
        <v>2</v>
      </c>
      <c r="AW27" s="94"/>
      <c r="AX27" s="94">
        <v>1</v>
      </c>
      <c r="AY27" s="94">
        <v>3.5</v>
      </c>
      <c r="AZ27" s="94">
        <v>2</v>
      </c>
      <c r="BA27" s="94">
        <f t="shared" si="3"/>
        <v>57.5</v>
      </c>
    </row>
    <row r="28" spans="1:53" ht="15.75">
      <c r="A28" s="406" t="s">
        <v>120</v>
      </c>
      <c r="B28" s="405">
        <v>5</v>
      </c>
      <c r="C28" s="405">
        <v>5</v>
      </c>
      <c r="D28" s="405">
        <v>4</v>
      </c>
      <c r="E28" s="405">
        <v>5</v>
      </c>
      <c r="F28" s="405">
        <v>2</v>
      </c>
      <c r="G28" s="405">
        <v>5</v>
      </c>
      <c r="H28" s="405">
        <v>3</v>
      </c>
      <c r="I28" s="405">
        <v>3</v>
      </c>
      <c r="J28" s="405">
        <v>4</v>
      </c>
      <c r="K28" s="405">
        <v>3.5</v>
      </c>
      <c r="L28" s="405">
        <v>2</v>
      </c>
      <c r="M28" s="405">
        <v>4</v>
      </c>
      <c r="N28" s="405">
        <v>3.5</v>
      </c>
      <c r="O28" s="405">
        <v>2</v>
      </c>
      <c r="P28" s="403"/>
      <c r="Q28" s="405">
        <v>4</v>
      </c>
      <c r="R28" s="403"/>
      <c r="S28" s="408"/>
      <c r="T28" s="403"/>
      <c r="U28" s="385">
        <f t="shared" si="2"/>
        <v>55</v>
      </c>
      <c r="W28" s="402" t="s">
        <v>121</v>
      </c>
      <c r="X28" s="94">
        <v>3</v>
      </c>
      <c r="Y28" s="94">
        <v>3</v>
      </c>
      <c r="Z28" s="94">
        <v>4</v>
      </c>
      <c r="AA28" s="94">
        <v>5</v>
      </c>
      <c r="AB28" s="94">
        <v>4</v>
      </c>
      <c r="AC28" s="94">
        <v>4</v>
      </c>
      <c r="AD28" s="94">
        <v>4</v>
      </c>
      <c r="AE28" s="94">
        <v>4</v>
      </c>
      <c r="AF28" s="401"/>
      <c r="AG28" s="94">
        <v>3</v>
      </c>
      <c r="AH28" s="94">
        <v>3</v>
      </c>
      <c r="AI28" s="94">
        <v>4</v>
      </c>
      <c r="AJ28" s="401"/>
      <c r="AK28" s="94">
        <v>4</v>
      </c>
      <c r="AL28" s="94">
        <v>4</v>
      </c>
      <c r="AM28" s="401"/>
      <c r="AN28" s="401"/>
      <c r="AO28" s="94">
        <v>4</v>
      </c>
      <c r="AP28" s="94">
        <v>4</v>
      </c>
      <c r="AQ28" s="401"/>
      <c r="AR28" s="94">
        <v>4</v>
      </c>
      <c r="AS28" s="94">
        <v>4</v>
      </c>
      <c r="AT28" s="94">
        <v>3</v>
      </c>
      <c r="AU28" s="94">
        <v>4</v>
      </c>
      <c r="AV28" s="94">
        <v>3</v>
      </c>
      <c r="AW28" s="94">
        <v>4</v>
      </c>
      <c r="AX28" s="94">
        <v>2</v>
      </c>
      <c r="AY28" s="94">
        <v>4</v>
      </c>
      <c r="AZ28" s="94">
        <v>4</v>
      </c>
      <c r="BA28" s="94">
        <f t="shared" si="3"/>
        <v>89</v>
      </c>
    </row>
    <row r="29" spans="1:53" ht="15.75">
      <c r="A29" s="406" t="s">
        <v>144</v>
      </c>
      <c r="B29" s="405">
        <v>3</v>
      </c>
      <c r="C29" s="405">
        <v>3</v>
      </c>
      <c r="D29" s="405">
        <v>3</v>
      </c>
      <c r="E29" s="405">
        <v>3</v>
      </c>
      <c r="F29" s="405">
        <v>1</v>
      </c>
      <c r="G29" s="405">
        <v>3</v>
      </c>
      <c r="H29" s="405">
        <v>3</v>
      </c>
      <c r="I29" s="405">
        <v>3</v>
      </c>
      <c r="J29" s="405">
        <v>3</v>
      </c>
      <c r="K29" s="405">
        <v>2</v>
      </c>
      <c r="L29" s="405">
        <v>1</v>
      </c>
      <c r="M29" s="403">
        <v>0</v>
      </c>
      <c r="N29" s="405">
        <v>1</v>
      </c>
      <c r="O29" s="405">
        <v>2</v>
      </c>
      <c r="P29" s="403"/>
      <c r="Q29" s="403"/>
      <c r="R29" s="403"/>
      <c r="S29" s="404">
        <v>2</v>
      </c>
      <c r="T29" s="403"/>
      <c r="U29" s="385">
        <f t="shared" si="2"/>
        <v>33</v>
      </c>
      <c r="W29" s="402" t="s">
        <v>124</v>
      </c>
      <c r="X29" s="401"/>
      <c r="Y29" s="94">
        <v>1</v>
      </c>
      <c r="Z29" s="94">
        <v>2</v>
      </c>
      <c r="AA29" s="94">
        <v>4</v>
      </c>
      <c r="AB29" s="94">
        <v>3</v>
      </c>
      <c r="AC29" s="94">
        <v>5</v>
      </c>
      <c r="AD29" s="94">
        <v>4</v>
      </c>
      <c r="AE29" s="94">
        <v>5</v>
      </c>
      <c r="AF29" s="401"/>
      <c r="AG29" s="94">
        <v>3</v>
      </c>
      <c r="AH29" s="94">
        <v>4</v>
      </c>
      <c r="AI29" s="94">
        <v>3</v>
      </c>
      <c r="AJ29" s="94">
        <v>1</v>
      </c>
      <c r="AK29" s="94">
        <v>4</v>
      </c>
      <c r="AL29" s="94">
        <v>4</v>
      </c>
      <c r="AM29" s="401"/>
      <c r="AN29" s="401"/>
      <c r="AO29" s="94">
        <v>4</v>
      </c>
      <c r="AP29" s="94">
        <v>5</v>
      </c>
      <c r="AQ29" s="94">
        <v>4</v>
      </c>
      <c r="AR29" s="94">
        <v>1</v>
      </c>
      <c r="AS29" s="94">
        <v>4</v>
      </c>
      <c r="AT29" s="94">
        <v>3</v>
      </c>
      <c r="AU29" s="94">
        <v>4</v>
      </c>
      <c r="AV29" s="94">
        <v>2</v>
      </c>
      <c r="AW29" s="94">
        <v>3</v>
      </c>
      <c r="AX29" s="94"/>
      <c r="AY29" s="94">
        <v>4</v>
      </c>
      <c r="AZ29" s="94">
        <v>5</v>
      </c>
      <c r="BA29" s="94">
        <f t="shared" si="3"/>
        <v>82</v>
      </c>
    </row>
    <row r="30" spans="1:53" ht="15.75">
      <c r="A30" s="406" t="s">
        <v>221</v>
      </c>
      <c r="B30" s="405">
        <v>4</v>
      </c>
      <c r="C30" s="405">
        <v>3</v>
      </c>
      <c r="D30" s="405">
        <v>4</v>
      </c>
      <c r="E30" s="405">
        <v>4</v>
      </c>
      <c r="F30" s="405">
        <v>2</v>
      </c>
      <c r="G30" s="405">
        <v>4</v>
      </c>
      <c r="H30" s="405">
        <v>4</v>
      </c>
      <c r="I30" s="405">
        <v>4</v>
      </c>
      <c r="J30" s="405">
        <v>4</v>
      </c>
      <c r="K30" s="405">
        <v>4</v>
      </c>
      <c r="L30" s="405">
        <v>4</v>
      </c>
      <c r="M30" s="405">
        <v>3</v>
      </c>
      <c r="N30" s="405">
        <v>3</v>
      </c>
      <c r="O30" s="405">
        <v>4</v>
      </c>
      <c r="P30" s="405">
        <v>2</v>
      </c>
      <c r="Q30" s="405">
        <v>4</v>
      </c>
      <c r="R30" s="405">
        <v>4</v>
      </c>
      <c r="S30" s="404">
        <v>4</v>
      </c>
      <c r="T30" s="405">
        <v>1</v>
      </c>
      <c r="U30" s="385">
        <f t="shared" si="2"/>
        <v>65</v>
      </c>
      <c r="W30" s="402" t="s">
        <v>126</v>
      </c>
      <c r="X30" s="94">
        <v>2</v>
      </c>
      <c r="Y30" s="94">
        <v>1</v>
      </c>
      <c r="Z30" s="94">
        <v>4</v>
      </c>
      <c r="AA30" s="94">
        <v>4</v>
      </c>
      <c r="AB30" s="94">
        <v>4</v>
      </c>
      <c r="AC30" s="94">
        <v>4</v>
      </c>
      <c r="AD30" s="94">
        <v>3</v>
      </c>
      <c r="AE30" s="94">
        <v>3</v>
      </c>
      <c r="AF30" s="401"/>
      <c r="AG30" s="94">
        <v>4</v>
      </c>
      <c r="AH30" s="94">
        <v>3</v>
      </c>
      <c r="AI30" s="94">
        <v>3</v>
      </c>
      <c r="AJ30" s="94">
        <v>3</v>
      </c>
      <c r="AK30" s="94">
        <v>4</v>
      </c>
      <c r="AL30" s="94">
        <v>4</v>
      </c>
      <c r="AM30" s="94">
        <v>3</v>
      </c>
      <c r="AN30" s="94">
        <v>3</v>
      </c>
      <c r="AO30" s="94">
        <v>3</v>
      </c>
      <c r="AP30" s="94">
        <v>4</v>
      </c>
      <c r="AQ30" s="94">
        <v>2</v>
      </c>
      <c r="AR30" s="94">
        <v>3</v>
      </c>
      <c r="AS30" s="94">
        <v>4</v>
      </c>
      <c r="AT30" s="94">
        <v>4</v>
      </c>
      <c r="AU30" s="94">
        <v>4</v>
      </c>
      <c r="AV30" s="94">
        <v>4</v>
      </c>
      <c r="AW30" s="94">
        <v>4</v>
      </c>
      <c r="AX30" s="94">
        <v>4</v>
      </c>
      <c r="AY30" s="94">
        <v>4</v>
      </c>
      <c r="AZ30" s="94">
        <v>4</v>
      </c>
      <c r="BA30" s="94">
        <f t="shared" si="3"/>
        <v>96</v>
      </c>
    </row>
    <row r="31" spans="1:53" ht="15.75">
      <c r="A31" s="406" t="s">
        <v>220</v>
      </c>
      <c r="B31" s="405">
        <v>3</v>
      </c>
      <c r="C31" s="405">
        <v>3</v>
      </c>
      <c r="D31" s="405">
        <v>3</v>
      </c>
      <c r="E31" s="405">
        <v>1</v>
      </c>
      <c r="F31" s="405">
        <v>4</v>
      </c>
      <c r="G31" s="405">
        <v>3</v>
      </c>
      <c r="H31" s="405">
        <v>3</v>
      </c>
      <c r="I31" s="405">
        <v>1</v>
      </c>
      <c r="J31" s="405">
        <v>2</v>
      </c>
      <c r="K31" s="405">
        <v>3</v>
      </c>
      <c r="L31" s="405">
        <v>2</v>
      </c>
      <c r="M31" s="405">
        <v>2</v>
      </c>
      <c r="N31" s="405">
        <v>2</v>
      </c>
      <c r="O31" s="405">
        <v>2</v>
      </c>
      <c r="P31" s="405">
        <v>2</v>
      </c>
      <c r="Q31" s="403"/>
      <c r="R31" s="405">
        <v>3</v>
      </c>
      <c r="S31" s="404">
        <v>3</v>
      </c>
      <c r="T31" s="403"/>
      <c r="U31" s="385">
        <f t="shared" si="2"/>
        <v>42</v>
      </c>
      <c r="W31" s="402" t="s">
        <v>128</v>
      </c>
      <c r="X31" s="94">
        <v>4</v>
      </c>
      <c r="Y31" s="94">
        <v>4</v>
      </c>
      <c r="Z31" s="94">
        <v>4</v>
      </c>
      <c r="AA31" s="94">
        <v>4</v>
      </c>
      <c r="AB31" s="94">
        <v>4</v>
      </c>
      <c r="AC31" s="94">
        <v>4</v>
      </c>
      <c r="AD31" s="94">
        <v>3</v>
      </c>
      <c r="AE31" s="94">
        <v>4</v>
      </c>
      <c r="AF31" s="401"/>
      <c r="AG31" s="94">
        <v>3</v>
      </c>
      <c r="AH31" s="94">
        <v>3</v>
      </c>
      <c r="AI31" s="94">
        <v>4</v>
      </c>
      <c r="AJ31" s="94">
        <v>4</v>
      </c>
      <c r="AK31" s="94">
        <v>4</v>
      </c>
      <c r="AL31" s="94">
        <v>4</v>
      </c>
      <c r="AM31" s="94">
        <v>2</v>
      </c>
      <c r="AN31" s="94">
        <v>4</v>
      </c>
      <c r="AO31" s="94">
        <v>4</v>
      </c>
      <c r="AP31" s="94">
        <v>4</v>
      </c>
      <c r="AQ31" s="94">
        <v>4</v>
      </c>
      <c r="AR31" s="94">
        <v>4</v>
      </c>
      <c r="AS31" s="94">
        <v>4</v>
      </c>
      <c r="AT31" s="94">
        <v>4</v>
      </c>
      <c r="AU31" s="94">
        <v>3</v>
      </c>
      <c r="AV31" s="94">
        <v>4</v>
      </c>
      <c r="AW31" s="94">
        <v>4</v>
      </c>
      <c r="AX31" s="94">
        <v>4</v>
      </c>
      <c r="AY31" s="94">
        <v>4</v>
      </c>
      <c r="AZ31" s="94">
        <v>4</v>
      </c>
      <c r="BA31" s="94">
        <f t="shared" si="3"/>
        <v>106</v>
      </c>
    </row>
    <row r="32" spans="1:53" ht="15.75">
      <c r="A32" s="406" t="s">
        <v>129</v>
      </c>
      <c r="B32" s="405">
        <v>1</v>
      </c>
      <c r="C32" s="405">
        <v>2</v>
      </c>
      <c r="D32" s="405">
        <v>2</v>
      </c>
      <c r="E32" s="405">
        <v>2</v>
      </c>
      <c r="F32" s="405">
        <v>3</v>
      </c>
      <c r="G32" s="405">
        <v>1</v>
      </c>
      <c r="H32" s="405">
        <v>1</v>
      </c>
      <c r="I32" s="405">
        <v>1</v>
      </c>
      <c r="J32" s="405">
        <v>2</v>
      </c>
      <c r="K32" s="405">
        <v>2</v>
      </c>
      <c r="L32" s="403">
        <v>0</v>
      </c>
      <c r="M32" s="405">
        <v>1</v>
      </c>
      <c r="N32" s="403">
        <v>0</v>
      </c>
      <c r="O32" s="405">
        <v>2</v>
      </c>
      <c r="P32" s="403"/>
      <c r="Q32" s="403"/>
      <c r="R32" s="405">
        <v>1</v>
      </c>
      <c r="S32" s="408"/>
      <c r="T32" s="403"/>
      <c r="U32" s="385">
        <f t="shared" si="2"/>
        <v>21</v>
      </c>
      <c r="W32" s="402" t="s">
        <v>130</v>
      </c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94">
        <v>1</v>
      </c>
      <c r="AM32" s="94">
        <v>1</v>
      </c>
      <c r="AN32" s="94">
        <v>1</v>
      </c>
      <c r="AO32" s="94">
        <v>1</v>
      </c>
      <c r="AP32" s="401"/>
      <c r="AQ32" s="401"/>
      <c r="AR32" s="401"/>
      <c r="AS32" s="401"/>
      <c r="AT32" s="401"/>
      <c r="AU32" s="94">
        <v>1</v>
      </c>
      <c r="AV32" s="94">
        <v>1</v>
      </c>
      <c r="AW32" s="94">
        <v>1</v>
      </c>
      <c r="AX32" s="94">
        <v>1</v>
      </c>
      <c r="AY32" s="94">
        <v>2</v>
      </c>
      <c r="AZ32" s="94">
        <v>1</v>
      </c>
      <c r="BA32" s="94">
        <f t="shared" si="3"/>
        <v>11</v>
      </c>
    </row>
    <row r="33" spans="1:53" ht="15.75">
      <c r="A33" s="406" t="s">
        <v>131</v>
      </c>
      <c r="B33" s="405">
        <v>2</v>
      </c>
      <c r="C33" s="405">
        <v>2</v>
      </c>
      <c r="D33" s="405">
        <v>1</v>
      </c>
      <c r="E33" s="405">
        <v>2</v>
      </c>
      <c r="F33" s="405">
        <v>2</v>
      </c>
      <c r="G33" s="405">
        <v>2</v>
      </c>
      <c r="H33" s="405">
        <v>2</v>
      </c>
      <c r="I33" s="405">
        <v>2</v>
      </c>
      <c r="J33" s="405">
        <v>2</v>
      </c>
      <c r="K33" s="405">
        <v>2</v>
      </c>
      <c r="L33" s="405">
        <v>2</v>
      </c>
      <c r="M33" s="405">
        <v>2</v>
      </c>
      <c r="N33" s="405">
        <v>2</v>
      </c>
      <c r="O33" s="403"/>
      <c r="P33" s="403"/>
      <c r="Q33" s="403"/>
      <c r="R33" s="405">
        <v>2</v>
      </c>
      <c r="S33" s="404">
        <v>2</v>
      </c>
      <c r="T33" s="403"/>
      <c r="U33" s="385">
        <f t="shared" si="2"/>
        <v>29</v>
      </c>
      <c r="W33" s="402" t="s">
        <v>132</v>
      </c>
      <c r="X33" s="401"/>
      <c r="Y33" s="94">
        <v>2</v>
      </c>
      <c r="Z33" s="94">
        <v>2</v>
      </c>
      <c r="AA33" s="94">
        <v>2</v>
      </c>
      <c r="AB33" s="94">
        <v>2</v>
      </c>
      <c r="AC33" s="94">
        <v>2</v>
      </c>
      <c r="AD33" s="94">
        <v>2</v>
      </c>
      <c r="AE33" s="94">
        <v>1</v>
      </c>
      <c r="AF33" s="401"/>
      <c r="AG33" s="94">
        <v>1</v>
      </c>
      <c r="AH33" s="94">
        <v>1</v>
      </c>
      <c r="AI33" s="401"/>
      <c r="AJ33" s="94">
        <v>2</v>
      </c>
      <c r="AK33" s="94">
        <v>1</v>
      </c>
      <c r="AL33" s="94">
        <v>2</v>
      </c>
      <c r="AM33" s="94">
        <v>2</v>
      </c>
      <c r="AN33" s="401"/>
      <c r="AO33" s="94">
        <v>1</v>
      </c>
      <c r="AP33" s="94">
        <v>1</v>
      </c>
      <c r="AQ33" s="94">
        <v>2</v>
      </c>
      <c r="AR33" s="94">
        <v>1</v>
      </c>
      <c r="AS33" s="94">
        <v>2</v>
      </c>
      <c r="AT33" s="94">
        <v>2</v>
      </c>
      <c r="AU33" s="94">
        <v>2</v>
      </c>
      <c r="AV33" s="94">
        <v>1</v>
      </c>
      <c r="AW33" s="94">
        <v>2</v>
      </c>
      <c r="AX33" s="94">
        <v>2</v>
      </c>
      <c r="AY33" s="94">
        <v>2</v>
      </c>
      <c r="AZ33" s="94">
        <v>1</v>
      </c>
      <c r="BA33" s="94">
        <f t="shared" si="3"/>
        <v>41</v>
      </c>
    </row>
    <row r="34" spans="1:53" ht="15.75">
      <c r="A34" s="406" t="s">
        <v>133</v>
      </c>
      <c r="B34" s="405">
        <v>2</v>
      </c>
      <c r="C34" s="405">
        <v>2</v>
      </c>
      <c r="D34" s="405">
        <v>2</v>
      </c>
      <c r="E34" s="405">
        <v>2</v>
      </c>
      <c r="F34" s="405">
        <v>2</v>
      </c>
      <c r="G34" s="405">
        <v>2</v>
      </c>
      <c r="H34" s="403"/>
      <c r="I34" s="405">
        <v>2</v>
      </c>
      <c r="J34" s="405">
        <v>2</v>
      </c>
      <c r="K34" s="405">
        <v>1</v>
      </c>
      <c r="L34" s="403">
        <v>0</v>
      </c>
      <c r="M34" s="405">
        <v>2</v>
      </c>
      <c r="N34" s="403"/>
      <c r="O34" s="403"/>
      <c r="P34" s="403"/>
      <c r="Q34" s="403"/>
      <c r="R34" s="403"/>
      <c r="S34" s="408"/>
      <c r="T34" s="403"/>
      <c r="U34" s="385">
        <f t="shared" si="2"/>
        <v>19</v>
      </c>
      <c r="W34" s="402" t="s">
        <v>134</v>
      </c>
      <c r="X34" s="401"/>
      <c r="Y34" s="401"/>
      <c r="Z34" s="401"/>
      <c r="AA34" s="401"/>
      <c r="AB34" s="94">
        <v>2</v>
      </c>
      <c r="AC34" s="401"/>
      <c r="AD34" s="401"/>
      <c r="AE34" s="94">
        <v>1</v>
      </c>
      <c r="AF34" s="401"/>
      <c r="AG34" s="401"/>
      <c r="AH34" s="94">
        <v>1</v>
      </c>
      <c r="AI34" s="401"/>
      <c r="AJ34" s="401"/>
      <c r="AK34" s="94">
        <v>1</v>
      </c>
      <c r="AL34" s="401"/>
      <c r="AM34" s="401"/>
      <c r="AN34" s="94">
        <v>1</v>
      </c>
      <c r="AO34" s="401"/>
      <c r="AP34" s="94">
        <v>1</v>
      </c>
      <c r="AQ34" s="94">
        <v>2</v>
      </c>
      <c r="AR34" s="401"/>
      <c r="AS34" s="401"/>
      <c r="AT34" s="94">
        <v>2</v>
      </c>
      <c r="AU34" s="94">
        <v>1</v>
      </c>
      <c r="AV34" s="401"/>
      <c r="AW34" s="401"/>
      <c r="AX34" s="401"/>
      <c r="AY34" s="401"/>
      <c r="AZ34" s="401"/>
      <c r="BA34" s="94">
        <f t="shared" si="3"/>
        <v>12</v>
      </c>
    </row>
    <row r="35" spans="1:53" ht="15.75">
      <c r="A35" s="410" t="s">
        <v>137</v>
      </c>
      <c r="B35" s="405">
        <v>1</v>
      </c>
      <c r="C35" s="405">
        <v>1</v>
      </c>
      <c r="D35" s="403">
        <v>0</v>
      </c>
      <c r="E35" s="403">
        <v>0</v>
      </c>
      <c r="F35" s="405">
        <v>1</v>
      </c>
      <c r="G35" s="405">
        <v>2</v>
      </c>
      <c r="H35" s="405">
        <v>1</v>
      </c>
      <c r="I35" s="405">
        <v>1</v>
      </c>
      <c r="J35" s="403">
        <v>0</v>
      </c>
      <c r="K35" s="403">
        <v>0</v>
      </c>
      <c r="L35" s="403">
        <v>0</v>
      </c>
      <c r="M35" s="405">
        <v>1</v>
      </c>
      <c r="N35" s="403"/>
      <c r="O35" s="403"/>
      <c r="P35" s="405">
        <v>1</v>
      </c>
      <c r="Q35" s="403"/>
      <c r="R35" s="403"/>
      <c r="S35" s="408"/>
      <c r="T35" s="403"/>
      <c r="U35" s="385">
        <f t="shared" si="2"/>
        <v>9</v>
      </c>
      <c r="W35" s="409" t="s">
        <v>138</v>
      </c>
      <c r="X35" s="94">
        <v>1</v>
      </c>
      <c r="Y35" s="94">
        <v>1</v>
      </c>
      <c r="Z35" s="94">
        <v>1</v>
      </c>
      <c r="AA35" s="94">
        <v>2</v>
      </c>
      <c r="AB35" s="94">
        <v>2</v>
      </c>
      <c r="AC35" s="94">
        <v>2</v>
      </c>
      <c r="AD35" s="94">
        <v>1</v>
      </c>
      <c r="AE35" s="94">
        <v>1</v>
      </c>
      <c r="AF35" s="401"/>
      <c r="AG35" s="94">
        <v>1</v>
      </c>
      <c r="AH35" s="94">
        <v>1</v>
      </c>
      <c r="AI35" s="401"/>
      <c r="AJ35" s="94">
        <v>1</v>
      </c>
      <c r="AK35" s="94">
        <v>1</v>
      </c>
      <c r="AL35" s="94">
        <v>2</v>
      </c>
      <c r="AM35" s="401"/>
      <c r="AN35" s="401"/>
      <c r="AO35" s="94">
        <v>2</v>
      </c>
      <c r="AP35" s="94">
        <v>2</v>
      </c>
      <c r="AQ35" s="94">
        <v>2</v>
      </c>
      <c r="AR35" s="94">
        <v>1</v>
      </c>
      <c r="AS35" s="94">
        <v>2</v>
      </c>
      <c r="AT35" s="94">
        <v>1</v>
      </c>
      <c r="AU35" s="94">
        <v>2</v>
      </c>
      <c r="AV35" s="94">
        <v>1</v>
      </c>
      <c r="AW35" s="94">
        <v>1</v>
      </c>
      <c r="AX35" s="401"/>
      <c r="AY35" s="94">
        <v>2</v>
      </c>
      <c r="AZ35" s="94">
        <v>1</v>
      </c>
      <c r="BA35" s="94">
        <f t="shared" si="3"/>
        <v>34</v>
      </c>
    </row>
    <row r="36" spans="1:53" ht="15.75">
      <c r="A36" s="406" t="s">
        <v>139</v>
      </c>
      <c r="B36" s="405">
        <v>2</v>
      </c>
      <c r="C36" s="405">
        <v>1</v>
      </c>
      <c r="D36" s="405">
        <v>2</v>
      </c>
      <c r="E36" s="405">
        <v>2</v>
      </c>
      <c r="F36" s="405">
        <v>1</v>
      </c>
      <c r="G36" s="405">
        <v>1</v>
      </c>
      <c r="H36" s="405">
        <v>1</v>
      </c>
      <c r="I36" s="405">
        <v>1</v>
      </c>
      <c r="J36" s="403">
        <v>0</v>
      </c>
      <c r="K36" s="403">
        <v>0</v>
      </c>
      <c r="L36" s="405">
        <v>1</v>
      </c>
      <c r="M36" s="403">
        <v>0</v>
      </c>
      <c r="N36" s="405">
        <v>2</v>
      </c>
      <c r="O36" s="403"/>
      <c r="P36" s="403"/>
      <c r="Q36" s="403"/>
      <c r="R36" s="405">
        <v>1</v>
      </c>
      <c r="S36" s="408"/>
      <c r="T36" s="403"/>
      <c r="U36" s="385">
        <f t="shared" si="2"/>
        <v>15</v>
      </c>
      <c r="W36" s="402" t="s">
        <v>140</v>
      </c>
      <c r="X36" s="401"/>
      <c r="Y36" s="94">
        <v>1</v>
      </c>
      <c r="Z36" s="94">
        <v>1</v>
      </c>
      <c r="AA36" s="94">
        <v>1</v>
      </c>
      <c r="AB36" s="94">
        <v>1</v>
      </c>
      <c r="AC36" s="94">
        <v>1</v>
      </c>
      <c r="AD36" s="94">
        <v>1</v>
      </c>
      <c r="AE36" s="94"/>
      <c r="AF36" s="401"/>
      <c r="AG36" s="94">
        <v>1</v>
      </c>
      <c r="AH36" s="407"/>
      <c r="AI36" s="94">
        <v>1</v>
      </c>
      <c r="AJ36" s="94">
        <v>1</v>
      </c>
      <c r="AK36" s="401"/>
      <c r="AL36" s="94">
        <v>1</v>
      </c>
      <c r="AM36" s="401"/>
      <c r="AN36" s="401"/>
      <c r="AO36" s="94">
        <v>1</v>
      </c>
      <c r="AP36" s="94">
        <v>1</v>
      </c>
      <c r="AQ36" s="94">
        <v>1</v>
      </c>
      <c r="AR36" s="94">
        <v>1</v>
      </c>
      <c r="AS36" s="94">
        <v>1</v>
      </c>
      <c r="AT36" s="94">
        <v>1</v>
      </c>
      <c r="AU36" s="94">
        <v>1</v>
      </c>
      <c r="AV36" s="94">
        <v>1</v>
      </c>
      <c r="AW36" s="94">
        <v>1</v>
      </c>
      <c r="AX36" s="94">
        <v>1</v>
      </c>
      <c r="AY36" s="94">
        <v>1</v>
      </c>
      <c r="AZ36" s="94">
        <v>1</v>
      </c>
      <c r="BA36" s="94">
        <f t="shared" si="3"/>
        <v>22</v>
      </c>
    </row>
    <row r="37" spans="1:53" ht="15.75">
      <c r="A37" s="406" t="s">
        <v>141</v>
      </c>
      <c r="B37" s="405">
        <v>1</v>
      </c>
      <c r="C37" s="405">
        <v>3</v>
      </c>
      <c r="D37" s="405">
        <v>1</v>
      </c>
      <c r="E37" s="403">
        <v>0</v>
      </c>
      <c r="F37" s="405">
        <v>3</v>
      </c>
      <c r="G37" s="405">
        <v>2</v>
      </c>
      <c r="H37" s="405">
        <v>1</v>
      </c>
      <c r="I37" s="403">
        <v>0</v>
      </c>
      <c r="J37" s="403">
        <v>0</v>
      </c>
      <c r="K37" s="405">
        <v>2</v>
      </c>
      <c r="L37" s="403">
        <v>0</v>
      </c>
      <c r="M37" s="403">
        <v>0</v>
      </c>
      <c r="N37" s="405">
        <v>1</v>
      </c>
      <c r="O37" s="403"/>
      <c r="P37" s="403"/>
      <c r="Q37" s="403"/>
      <c r="R37" s="405"/>
      <c r="S37" s="404">
        <v>1</v>
      </c>
      <c r="T37" s="403"/>
      <c r="U37" s="385">
        <f t="shared" si="2"/>
        <v>15</v>
      </c>
      <c r="W37" s="402" t="s">
        <v>142</v>
      </c>
      <c r="X37" s="401"/>
      <c r="Y37" s="401"/>
      <c r="Z37" s="401"/>
      <c r="AA37" s="401"/>
      <c r="AB37" s="401"/>
      <c r="AC37" s="401"/>
      <c r="AD37" s="401"/>
      <c r="AE37" s="94">
        <v>1</v>
      </c>
      <c r="AF37" s="401"/>
      <c r="AG37" s="401"/>
      <c r="AH37" s="401"/>
      <c r="AI37" s="401"/>
      <c r="AJ37" s="94">
        <v>1</v>
      </c>
      <c r="AK37" s="94">
        <v>1</v>
      </c>
      <c r="AL37" s="401"/>
      <c r="AM37" s="401"/>
      <c r="AN37" s="401"/>
      <c r="AO37" s="94">
        <v>1</v>
      </c>
      <c r="AP37" s="94">
        <v>1</v>
      </c>
      <c r="AQ37" s="401"/>
      <c r="AR37" s="401"/>
      <c r="AS37" s="401"/>
      <c r="AT37" s="401"/>
      <c r="AU37" s="94">
        <v>1</v>
      </c>
      <c r="AV37" s="401"/>
      <c r="AW37" s="401"/>
      <c r="AX37" s="401"/>
      <c r="AY37" s="94">
        <v>1</v>
      </c>
      <c r="AZ37" s="401"/>
      <c r="BA37" s="94">
        <f t="shared" si="3"/>
        <v>7</v>
      </c>
    </row>
    <row r="38" spans="2:53" ht="16.5" thickBot="1">
      <c r="B38" s="400">
        <f aca="true" t="shared" si="4" ref="B38:T38">SUM(B3:B37)</f>
        <v>84</v>
      </c>
      <c r="C38" s="400">
        <f t="shared" si="4"/>
        <v>82</v>
      </c>
      <c r="D38" s="400">
        <f t="shared" si="4"/>
        <v>78.5</v>
      </c>
      <c r="E38" s="400">
        <f t="shared" si="4"/>
        <v>75.5</v>
      </c>
      <c r="F38" s="400">
        <f t="shared" si="4"/>
        <v>72.5</v>
      </c>
      <c r="G38" s="400">
        <f t="shared" si="4"/>
        <v>61.5</v>
      </c>
      <c r="H38" s="400">
        <f t="shared" si="4"/>
        <v>57.5</v>
      </c>
      <c r="I38" s="400">
        <f t="shared" si="4"/>
        <v>46</v>
      </c>
      <c r="J38" s="400">
        <f t="shared" si="4"/>
        <v>66.5</v>
      </c>
      <c r="K38" s="400">
        <f t="shared" si="4"/>
        <v>43.5</v>
      </c>
      <c r="L38" s="400">
        <f t="shared" si="4"/>
        <v>30</v>
      </c>
      <c r="M38" s="400">
        <f t="shared" si="4"/>
        <v>41.5</v>
      </c>
      <c r="N38" s="400">
        <f t="shared" si="4"/>
        <v>34</v>
      </c>
      <c r="O38" s="400">
        <f t="shared" si="4"/>
        <v>29</v>
      </c>
      <c r="P38" s="400">
        <f t="shared" si="4"/>
        <v>8</v>
      </c>
      <c r="Q38" s="400">
        <f t="shared" si="4"/>
        <v>18</v>
      </c>
      <c r="R38" s="400">
        <f t="shared" si="4"/>
        <v>19</v>
      </c>
      <c r="S38" s="400">
        <f t="shared" si="4"/>
        <v>31</v>
      </c>
      <c r="T38" s="400">
        <f t="shared" si="4"/>
        <v>2</v>
      </c>
      <c r="U38" s="385"/>
      <c r="X38" s="399">
        <f aca="true" t="shared" si="5" ref="X38:AZ38">SUM(X3:X37)</f>
        <v>17</v>
      </c>
      <c r="Y38" s="399">
        <f t="shared" si="5"/>
        <v>18</v>
      </c>
      <c r="Z38" s="399">
        <f t="shared" si="5"/>
        <v>38</v>
      </c>
      <c r="AA38" s="399">
        <f t="shared" si="5"/>
        <v>73</v>
      </c>
      <c r="AB38" s="399">
        <f t="shared" si="5"/>
        <v>47</v>
      </c>
      <c r="AC38" s="399">
        <f t="shared" si="5"/>
        <v>55</v>
      </c>
      <c r="AD38" s="399">
        <f t="shared" si="5"/>
        <v>48</v>
      </c>
      <c r="AE38" s="399">
        <f t="shared" si="5"/>
        <v>35</v>
      </c>
      <c r="AF38" s="399">
        <f t="shared" si="5"/>
        <v>2</v>
      </c>
      <c r="AG38" s="399">
        <f t="shared" si="5"/>
        <v>22</v>
      </c>
      <c r="AH38" s="399">
        <f t="shared" si="5"/>
        <v>22</v>
      </c>
      <c r="AI38" s="399">
        <f t="shared" si="5"/>
        <v>36.5</v>
      </c>
      <c r="AJ38" s="399">
        <f t="shared" si="5"/>
        <v>16</v>
      </c>
      <c r="AK38" s="399">
        <f t="shared" si="5"/>
        <v>63.5</v>
      </c>
      <c r="AL38" s="399">
        <f t="shared" si="5"/>
        <v>56.5</v>
      </c>
      <c r="AM38" s="399">
        <f t="shared" si="5"/>
        <v>16</v>
      </c>
      <c r="AN38" s="399">
        <f t="shared" si="5"/>
        <v>18</v>
      </c>
      <c r="AO38" s="399">
        <f t="shared" si="5"/>
        <v>41</v>
      </c>
      <c r="AP38" s="399">
        <f t="shared" si="5"/>
        <v>68.5</v>
      </c>
      <c r="AQ38" s="399">
        <f t="shared" si="5"/>
        <v>50.5</v>
      </c>
      <c r="AR38" s="399">
        <f t="shared" si="5"/>
        <v>35</v>
      </c>
      <c r="AS38" s="399">
        <f t="shared" si="5"/>
        <v>46</v>
      </c>
      <c r="AT38" s="399">
        <f t="shared" si="5"/>
        <v>35</v>
      </c>
      <c r="AU38" s="399">
        <f t="shared" si="5"/>
        <v>55</v>
      </c>
      <c r="AV38" s="399">
        <f t="shared" si="5"/>
        <v>29</v>
      </c>
      <c r="AW38" s="399">
        <f t="shared" si="5"/>
        <v>44</v>
      </c>
      <c r="AX38" s="399">
        <f t="shared" si="5"/>
        <v>25</v>
      </c>
      <c r="AY38" s="399">
        <f t="shared" si="5"/>
        <v>59.5</v>
      </c>
      <c r="AZ38" s="399">
        <f t="shared" si="5"/>
        <v>42</v>
      </c>
      <c r="BA38" s="399"/>
    </row>
    <row r="39" spans="1:53" ht="15.75">
      <c r="A39" s="94" t="s">
        <v>146</v>
      </c>
      <c r="B39" s="1">
        <v>17</v>
      </c>
      <c r="C39" s="1">
        <v>16</v>
      </c>
      <c r="D39" s="1">
        <v>15</v>
      </c>
      <c r="E39" s="1">
        <v>15</v>
      </c>
      <c r="F39" s="1">
        <v>11</v>
      </c>
      <c r="G39" s="1">
        <v>12</v>
      </c>
      <c r="H39" s="1">
        <v>10</v>
      </c>
      <c r="I39" s="1">
        <v>8</v>
      </c>
      <c r="J39" s="1">
        <v>16</v>
      </c>
      <c r="K39" s="1">
        <v>13</v>
      </c>
      <c r="L39" s="1">
        <v>6</v>
      </c>
      <c r="M39" s="1">
        <v>10</v>
      </c>
      <c r="N39" s="1">
        <v>4</v>
      </c>
      <c r="O39" s="1">
        <v>4</v>
      </c>
      <c r="P39" s="1">
        <v>0</v>
      </c>
      <c r="Q39" s="1">
        <v>4</v>
      </c>
      <c r="R39" s="1">
        <v>7</v>
      </c>
      <c r="S39" s="4">
        <v>5</v>
      </c>
      <c r="T39" s="1">
        <v>0</v>
      </c>
      <c r="U39" s="385"/>
      <c r="W39" s="392" t="s">
        <v>146</v>
      </c>
      <c r="X39" s="398">
        <v>2</v>
      </c>
      <c r="Y39" s="397">
        <v>1</v>
      </c>
      <c r="Z39" s="397">
        <v>8</v>
      </c>
      <c r="AA39" s="397">
        <v>14</v>
      </c>
      <c r="AB39" s="397">
        <v>11</v>
      </c>
      <c r="AC39" s="397">
        <v>6</v>
      </c>
      <c r="AD39" s="397">
        <v>7</v>
      </c>
      <c r="AE39" s="397">
        <v>5</v>
      </c>
      <c r="AF39" s="397">
        <v>0</v>
      </c>
      <c r="AG39" s="397">
        <v>1</v>
      </c>
      <c r="AH39" s="397">
        <v>1</v>
      </c>
      <c r="AI39" s="397">
        <v>4</v>
      </c>
      <c r="AJ39" s="397">
        <v>0</v>
      </c>
      <c r="AK39" s="397">
        <v>10</v>
      </c>
      <c r="AL39" s="397">
        <v>12</v>
      </c>
      <c r="AM39" s="397">
        <v>5</v>
      </c>
      <c r="AN39" s="397">
        <v>5</v>
      </c>
      <c r="AO39" s="397">
        <v>4</v>
      </c>
      <c r="AP39" s="397">
        <v>12</v>
      </c>
      <c r="AQ39" s="397">
        <v>14</v>
      </c>
      <c r="AR39" s="396">
        <v>6</v>
      </c>
      <c r="AS39" s="396">
        <v>8</v>
      </c>
      <c r="AT39" s="396">
        <v>6</v>
      </c>
      <c r="AU39" s="396">
        <v>15</v>
      </c>
      <c r="AV39" s="396">
        <v>1</v>
      </c>
      <c r="AW39" s="396">
        <v>7</v>
      </c>
      <c r="AX39" s="396">
        <v>4</v>
      </c>
      <c r="AY39" s="396">
        <v>11</v>
      </c>
      <c r="AZ39" s="396">
        <v>7</v>
      </c>
      <c r="BA39" s="395"/>
    </row>
    <row r="40" spans="1:53" ht="15.75">
      <c r="A40" s="94" t="s">
        <v>148</v>
      </c>
      <c r="B40" s="1">
        <v>30</v>
      </c>
      <c r="C40" s="1">
        <v>27</v>
      </c>
      <c r="D40" s="1">
        <v>22</v>
      </c>
      <c r="E40" s="1">
        <v>23.5</v>
      </c>
      <c r="F40" s="1">
        <v>25</v>
      </c>
      <c r="G40" s="1">
        <v>28</v>
      </c>
      <c r="H40" s="1">
        <v>23</v>
      </c>
      <c r="I40" s="1">
        <v>11</v>
      </c>
      <c r="J40" s="1">
        <v>20</v>
      </c>
      <c r="K40" s="1">
        <v>7</v>
      </c>
      <c r="L40" s="1">
        <v>6</v>
      </c>
      <c r="M40" s="1">
        <v>15</v>
      </c>
      <c r="N40" s="1">
        <v>10</v>
      </c>
      <c r="O40" s="1">
        <v>5</v>
      </c>
      <c r="P40" s="1">
        <v>2</v>
      </c>
      <c r="Q40" s="1">
        <v>3</v>
      </c>
      <c r="R40" s="1">
        <v>2</v>
      </c>
      <c r="S40" s="4">
        <v>7</v>
      </c>
      <c r="T40" s="1">
        <v>1</v>
      </c>
      <c r="U40" s="385"/>
      <c r="W40" s="392" t="s">
        <v>148</v>
      </c>
      <c r="X40" s="391">
        <v>2</v>
      </c>
      <c r="Y40" s="390">
        <v>1</v>
      </c>
      <c r="Z40" s="390">
        <v>7</v>
      </c>
      <c r="AA40" s="390">
        <v>28</v>
      </c>
      <c r="AB40" s="390">
        <v>7</v>
      </c>
      <c r="AC40" s="390">
        <v>16</v>
      </c>
      <c r="AD40" s="390">
        <v>14</v>
      </c>
      <c r="AE40" s="390">
        <v>5</v>
      </c>
      <c r="AF40" s="390">
        <v>1</v>
      </c>
      <c r="AG40" s="390">
        <v>1</v>
      </c>
      <c r="AH40" s="390">
        <v>3</v>
      </c>
      <c r="AI40" s="390">
        <v>13</v>
      </c>
      <c r="AJ40" s="390">
        <v>2</v>
      </c>
      <c r="AK40" s="390">
        <v>28</v>
      </c>
      <c r="AL40" s="390">
        <v>20</v>
      </c>
      <c r="AM40" s="390">
        <v>0</v>
      </c>
      <c r="AN40" s="390">
        <v>1</v>
      </c>
      <c r="AO40" s="390">
        <v>18</v>
      </c>
      <c r="AP40" s="390">
        <v>17</v>
      </c>
      <c r="AQ40" s="390">
        <v>12</v>
      </c>
      <c r="AR40" s="69">
        <v>9</v>
      </c>
      <c r="AS40" s="69">
        <v>12</v>
      </c>
      <c r="AT40" s="69">
        <v>7</v>
      </c>
      <c r="AU40" s="69">
        <v>14</v>
      </c>
      <c r="AV40" s="69">
        <v>3</v>
      </c>
      <c r="AW40" s="69">
        <v>11</v>
      </c>
      <c r="AX40" s="69">
        <v>2</v>
      </c>
      <c r="AY40" s="69">
        <v>19</v>
      </c>
      <c r="AZ40" s="69">
        <v>9</v>
      </c>
      <c r="BA40" s="389"/>
    </row>
    <row r="41" spans="1:53" ht="15.75">
      <c r="A41" s="94" t="s">
        <v>146</v>
      </c>
      <c r="B41" s="1">
        <v>18</v>
      </c>
      <c r="C41" s="1">
        <v>18</v>
      </c>
      <c r="D41" s="1">
        <v>18</v>
      </c>
      <c r="E41" s="1">
        <v>17</v>
      </c>
      <c r="F41" s="1">
        <v>16</v>
      </c>
      <c r="G41" s="1">
        <v>17</v>
      </c>
      <c r="H41" s="1">
        <v>15</v>
      </c>
      <c r="I41" s="1">
        <v>12</v>
      </c>
      <c r="J41" s="1">
        <v>14</v>
      </c>
      <c r="K41" s="1">
        <v>12</v>
      </c>
      <c r="L41" s="1">
        <v>9</v>
      </c>
      <c r="M41" s="1">
        <v>7</v>
      </c>
      <c r="N41" s="1">
        <v>10</v>
      </c>
      <c r="O41" s="1">
        <v>8</v>
      </c>
      <c r="P41" s="1">
        <v>5</v>
      </c>
      <c r="Q41" s="1">
        <v>5</v>
      </c>
      <c r="R41" s="1">
        <v>10</v>
      </c>
      <c r="S41" s="4">
        <v>10</v>
      </c>
      <c r="T41" s="1">
        <v>1</v>
      </c>
      <c r="U41" s="385"/>
      <c r="W41" s="392" t="s">
        <v>146</v>
      </c>
      <c r="X41" s="391">
        <v>8</v>
      </c>
      <c r="Y41" s="390">
        <v>11</v>
      </c>
      <c r="Z41" s="390">
        <v>11</v>
      </c>
      <c r="AA41" s="390">
        <v>14</v>
      </c>
      <c r="AB41" s="390">
        <v>17</v>
      </c>
      <c r="AC41" s="390">
        <v>15</v>
      </c>
      <c r="AD41" s="390">
        <v>12</v>
      </c>
      <c r="AE41" s="390">
        <v>13</v>
      </c>
      <c r="AF41" s="390">
        <v>2</v>
      </c>
      <c r="AG41" s="390">
        <v>11</v>
      </c>
      <c r="AH41" s="390">
        <v>10</v>
      </c>
      <c r="AI41" s="390">
        <v>10</v>
      </c>
      <c r="AJ41" s="390">
        <v>14</v>
      </c>
      <c r="AK41" s="390">
        <v>15</v>
      </c>
      <c r="AL41" s="390">
        <v>16</v>
      </c>
      <c r="AM41" s="390">
        <v>8</v>
      </c>
      <c r="AN41" s="390">
        <v>9</v>
      </c>
      <c r="AO41" s="390">
        <v>14</v>
      </c>
      <c r="AP41" s="390">
        <v>16</v>
      </c>
      <c r="AQ41" s="390">
        <v>16</v>
      </c>
      <c r="AR41" s="69">
        <v>12</v>
      </c>
      <c r="AS41" s="69">
        <v>14</v>
      </c>
      <c r="AT41" s="69">
        <v>16</v>
      </c>
      <c r="AU41" s="69">
        <v>16</v>
      </c>
      <c r="AV41" s="69">
        <v>14</v>
      </c>
      <c r="AW41" s="69">
        <v>16</v>
      </c>
      <c r="AX41" s="69">
        <v>11</v>
      </c>
      <c r="AY41" s="69">
        <v>18</v>
      </c>
      <c r="AZ41" s="69">
        <v>14</v>
      </c>
      <c r="BA41" s="389"/>
    </row>
    <row r="42" spans="1:53" ht="16.5" thickBot="1">
      <c r="A42" s="94" t="s">
        <v>148</v>
      </c>
      <c r="B42" s="393">
        <v>25</v>
      </c>
      <c r="C42" s="393">
        <v>28</v>
      </c>
      <c r="D42" s="393">
        <v>28</v>
      </c>
      <c r="E42" s="393">
        <v>28</v>
      </c>
      <c r="F42" s="393">
        <v>23.5</v>
      </c>
      <c r="G42" s="393">
        <v>26</v>
      </c>
      <c r="H42" s="393">
        <v>13</v>
      </c>
      <c r="I42" s="393">
        <v>15</v>
      </c>
      <c r="J42" s="393">
        <v>18</v>
      </c>
      <c r="K42" s="393">
        <v>15</v>
      </c>
      <c r="L42" s="393">
        <v>7</v>
      </c>
      <c r="M42" s="393">
        <v>10</v>
      </c>
      <c r="N42" s="393">
        <v>10</v>
      </c>
      <c r="O42" s="393">
        <v>13</v>
      </c>
      <c r="P42" s="393">
        <v>3</v>
      </c>
      <c r="Q42" s="393">
        <v>8</v>
      </c>
      <c r="R42" s="393">
        <v>2</v>
      </c>
      <c r="S42" s="394">
        <v>12</v>
      </c>
      <c r="T42" s="393">
        <v>0</v>
      </c>
      <c r="U42" s="385"/>
      <c r="W42" s="392" t="s">
        <v>148</v>
      </c>
      <c r="X42" s="391">
        <v>6</v>
      </c>
      <c r="Y42" s="390">
        <v>5</v>
      </c>
      <c r="Z42" s="390">
        <v>13</v>
      </c>
      <c r="AA42" s="390">
        <v>22</v>
      </c>
      <c r="AB42" s="390">
        <v>15</v>
      </c>
      <c r="AC42" s="390">
        <v>17</v>
      </c>
      <c r="AD42" s="390">
        <v>14</v>
      </c>
      <c r="AE42" s="390">
        <v>11</v>
      </c>
      <c r="AF42" s="390">
        <v>1</v>
      </c>
      <c r="AG42" s="390">
        <v>9</v>
      </c>
      <c r="AH42" s="390">
        <v>6</v>
      </c>
      <c r="AI42" s="390">
        <v>11</v>
      </c>
      <c r="AJ42" s="390">
        <v>1</v>
      </c>
      <c r="AK42" s="390">
        <v>19</v>
      </c>
      <c r="AL42" s="390">
        <v>15</v>
      </c>
      <c r="AM42" s="390">
        <v>3</v>
      </c>
      <c r="AN42" s="390">
        <v>3</v>
      </c>
      <c r="AO42" s="390">
        <v>14</v>
      </c>
      <c r="AP42" s="390">
        <v>21</v>
      </c>
      <c r="AQ42" s="390">
        <v>18</v>
      </c>
      <c r="AR42" s="69">
        <v>11</v>
      </c>
      <c r="AS42" s="69">
        <v>14</v>
      </c>
      <c r="AT42" s="69">
        <v>7</v>
      </c>
      <c r="AU42" s="69">
        <v>18</v>
      </c>
      <c r="AV42" s="69">
        <v>10</v>
      </c>
      <c r="AW42" s="69">
        <v>13</v>
      </c>
      <c r="AX42" s="69">
        <v>4</v>
      </c>
      <c r="AY42" s="69">
        <v>15</v>
      </c>
      <c r="AZ42" s="69">
        <v>13</v>
      </c>
      <c r="BA42" s="389"/>
    </row>
    <row r="43" spans="2:53" ht="16.5" thickBot="1">
      <c r="B43" s="386">
        <f aca="true" t="shared" si="6" ref="B43:T43">SUM(B39:B42)</f>
        <v>90</v>
      </c>
      <c r="C43" s="386">
        <f t="shared" si="6"/>
        <v>89</v>
      </c>
      <c r="D43" s="386">
        <f t="shared" si="6"/>
        <v>83</v>
      </c>
      <c r="E43" s="386">
        <f t="shared" si="6"/>
        <v>83.5</v>
      </c>
      <c r="F43" s="386">
        <f t="shared" si="6"/>
        <v>75.5</v>
      </c>
      <c r="G43" s="386">
        <f t="shared" si="6"/>
        <v>83</v>
      </c>
      <c r="H43" s="386">
        <f t="shared" si="6"/>
        <v>61</v>
      </c>
      <c r="I43" s="386">
        <f t="shared" si="6"/>
        <v>46</v>
      </c>
      <c r="J43" s="388">
        <f t="shared" si="6"/>
        <v>68</v>
      </c>
      <c r="K43" s="386">
        <f t="shared" si="6"/>
        <v>47</v>
      </c>
      <c r="L43" s="386">
        <f t="shared" si="6"/>
        <v>28</v>
      </c>
      <c r="M43" s="386">
        <f t="shared" si="6"/>
        <v>42</v>
      </c>
      <c r="N43" s="386">
        <f t="shared" si="6"/>
        <v>34</v>
      </c>
      <c r="O43" s="386">
        <f t="shared" si="6"/>
        <v>30</v>
      </c>
      <c r="P43" s="386">
        <f t="shared" si="6"/>
        <v>10</v>
      </c>
      <c r="Q43" s="386">
        <f t="shared" si="6"/>
        <v>20</v>
      </c>
      <c r="R43" s="386">
        <f t="shared" si="6"/>
        <v>21</v>
      </c>
      <c r="S43" s="387">
        <f t="shared" si="6"/>
        <v>34</v>
      </c>
      <c r="T43" s="386">
        <f t="shared" si="6"/>
        <v>2</v>
      </c>
      <c r="U43" s="385"/>
      <c r="X43" s="384">
        <f aca="true" t="shared" si="7" ref="X43:AZ43">SUM(X39:X42)</f>
        <v>18</v>
      </c>
      <c r="Y43" s="384">
        <f t="shared" si="7"/>
        <v>18</v>
      </c>
      <c r="Z43" s="384">
        <f t="shared" si="7"/>
        <v>39</v>
      </c>
      <c r="AA43" s="384">
        <f t="shared" si="7"/>
        <v>78</v>
      </c>
      <c r="AB43" s="384">
        <f t="shared" si="7"/>
        <v>50</v>
      </c>
      <c r="AC43" s="384">
        <f t="shared" si="7"/>
        <v>54</v>
      </c>
      <c r="AD43" s="384">
        <f t="shared" si="7"/>
        <v>47</v>
      </c>
      <c r="AE43" s="384">
        <f t="shared" si="7"/>
        <v>34</v>
      </c>
      <c r="AF43" s="384">
        <f t="shared" si="7"/>
        <v>4</v>
      </c>
      <c r="AG43" s="384">
        <f t="shared" si="7"/>
        <v>22</v>
      </c>
      <c r="AH43" s="384">
        <f t="shared" si="7"/>
        <v>20</v>
      </c>
      <c r="AI43" s="384">
        <f t="shared" si="7"/>
        <v>38</v>
      </c>
      <c r="AJ43" s="384">
        <f t="shared" si="7"/>
        <v>17</v>
      </c>
      <c r="AK43" s="384">
        <f t="shared" si="7"/>
        <v>72</v>
      </c>
      <c r="AL43" s="384">
        <f t="shared" si="7"/>
        <v>63</v>
      </c>
      <c r="AM43" s="384">
        <f t="shared" si="7"/>
        <v>16</v>
      </c>
      <c r="AN43" s="384">
        <f t="shared" si="7"/>
        <v>18</v>
      </c>
      <c r="AO43" s="384">
        <f t="shared" si="7"/>
        <v>50</v>
      </c>
      <c r="AP43" s="384">
        <f t="shared" si="7"/>
        <v>66</v>
      </c>
      <c r="AQ43" s="384">
        <f t="shared" si="7"/>
        <v>60</v>
      </c>
      <c r="AR43" s="384">
        <f t="shared" si="7"/>
        <v>38</v>
      </c>
      <c r="AS43" s="384">
        <f t="shared" si="7"/>
        <v>48</v>
      </c>
      <c r="AT43" s="384">
        <f t="shared" si="7"/>
        <v>36</v>
      </c>
      <c r="AU43" s="384">
        <f t="shared" si="7"/>
        <v>63</v>
      </c>
      <c r="AV43" s="384">
        <f t="shared" si="7"/>
        <v>28</v>
      </c>
      <c r="AW43" s="384">
        <f t="shared" si="7"/>
        <v>47</v>
      </c>
      <c r="AX43" s="384">
        <f t="shared" si="7"/>
        <v>21</v>
      </c>
      <c r="AY43" s="384">
        <f t="shared" si="7"/>
        <v>63</v>
      </c>
      <c r="AZ43" s="384">
        <f t="shared" si="7"/>
        <v>43</v>
      </c>
      <c r="BA43" s="383"/>
    </row>
    <row r="46" spans="3:20" ht="15.75">
      <c r="C46" s="378"/>
      <c r="D46" s="378"/>
      <c r="E46" s="93"/>
      <c r="F46" s="379"/>
      <c r="G46" s="93"/>
      <c r="H46" s="93"/>
      <c r="I46" s="93"/>
      <c r="K46" s="93"/>
      <c r="L46" s="379"/>
      <c r="N46" s="378"/>
      <c r="O46" s="93"/>
      <c r="P46" s="93"/>
      <c r="Q46" s="93"/>
      <c r="R46" s="378"/>
      <c r="S46" s="93"/>
      <c r="T46" s="378"/>
    </row>
    <row r="47" spans="3:20" ht="15.75">
      <c r="C47" s="378"/>
      <c r="D47" s="378"/>
      <c r="E47" s="93"/>
      <c r="F47" s="379"/>
      <c r="G47" s="93"/>
      <c r="H47" s="93"/>
      <c r="I47" s="93"/>
      <c r="K47" s="93"/>
      <c r="L47" s="376"/>
      <c r="N47" s="378"/>
      <c r="O47" s="93"/>
      <c r="P47" s="93"/>
      <c r="Q47" s="93"/>
      <c r="R47" s="378"/>
      <c r="S47" s="93"/>
      <c r="T47" s="378"/>
    </row>
    <row r="48" spans="3:20" ht="15.75">
      <c r="C48" s="378"/>
      <c r="D48" s="378"/>
      <c r="E48" s="93"/>
      <c r="F48" s="379"/>
      <c r="G48" s="93"/>
      <c r="H48" s="93"/>
      <c r="I48" s="93"/>
      <c r="K48" s="93"/>
      <c r="L48" s="376"/>
      <c r="N48" s="378"/>
      <c r="O48" s="93"/>
      <c r="P48" s="93"/>
      <c r="Q48" s="93"/>
      <c r="R48" s="378"/>
      <c r="S48" s="93"/>
      <c r="T48" s="378"/>
    </row>
    <row r="49" spans="3:20" s="46" customFormat="1" ht="15.75">
      <c r="C49" s="378"/>
      <c r="D49" s="378"/>
      <c r="E49" s="93"/>
      <c r="F49" s="379"/>
      <c r="G49" s="93"/>
      <c r="H49" s="93"/>
      <c r="I49" s="93"/>
      <c r="K49" s="93"/>
      <c r="L49" s="376"/>
      <c r="N49" s="378"/>
      <c r="O49" s="93"/>
      <c r="P49" s="93"/>
      <c r="Q49" s="93"/>
      <c r="R49" s="378"/>
      <c r="S49" s="93"/>
      <c r="T49" s="378"/>
    </row>
    <row r="50" spans="3:20" s="46" customFormat="1" ht="15.75">
      <c r="C50" s="378"/>
      <c r="D50" s="378"/>
      <c r="E50" s="93"/>
      <c r="F50" s="379"/>
      <c r="G50" s="93"/>
      <c r="H50" s="93"/>
      <c r="I50" s="93"/>
      <c r="K50" s="93"/>
      <c r="L50" s="376"/>
      <c r="N50" s="378"/>
      <c r="O50" s="93"/>
      <c r="P50" s="93"/>
      <c r="Q50" s="93"/>
      <c r="R50" s="378"/>
      <c r="S50" s="93"/>
      <c r="T50" s="378"/>
    </row>
    <row r="51" spans="3:20" s="46" customFormat="1" ht="15.75">
      <c r="C51" s="378"/>
      <c r="D51" s="378"/>
      <c r="E51" s="93"/>
      <c r="F51" s="379"/>
      <c r="G51" s="93"/>
      <c r="H51" s="93"/>
      <c r="I51" s="93"/>
      <c r="K51" s="93"/>
      <c r="L51" s="379"/>
      <c r="N51" s="378"/>
      <c r="O51" s="93"/>
      <c r="P51" s="93"/>
      <c r="Q51" s="93"/>
      <c r="R51" s="378"/>
      <c r="S51" s="93"/>
      <c r="T51" s="378"/>
    </row>
    <row r="52" spans="3:20" s="46" customFormat="1" ht="15.75">
      <c r="C52" s="378"/>
      <c r="D52" s="378"/>
      <c r="E52" s="93"/>
      <c r="F52" s="379"/>
      <c r="G52" s="93"/>
      <c r="H52" s="93"/>
      <c r="I52" s="93"/>
      <c r="K52" s="93"/>
      <c r="L52" s="376"/>
      <c r="N52" s="378"/>
      <c r="O52" s="93"/>
      <c r="P52" s="93"/>
      <c r="Q52" s="93"/>
      <c r="R52" s="378"/>
      <c r="S52" s="93"/>
      <c r="T52" s="378"/>
    </row>
    <row r="53" spans="3:20" s="46" customFormat="1" ht="15.75">
      <c r="C53" s="378"/>
      <c r="D53" s="378"/>
      <c r="E53" s="93"/>
      <c r="F53" s="379"/>
      <c r="G53" s="93"/>
      <c r="H53" s="93"/>
      <c r="I53" s="93"/>
      <c r="K53" s="93"/>
      <c r="L53" s="379"/>
      <c r="N53" s="378"/>
      <c r="O53" s="93"/>
      <c r="P53" s="93"/>
      <c r="Q53" s="93"/>
      <c r="R53" s="378"/>
      <c r="S53" s="93"/>
      <c r="T53" s="378"/>
    </row>
    <row r="54" spans="3:20" s="46" customFormat="1" ht="15.75">
      <c r="C54" s="378"/>
      <c r="D54" s="378"/>
      <c r="E54" s="93"/>
      <c r="F54" s="379"/>
      <c r="G54" s="93"/>
      <c r="H54" s="93"/>
      <c r="I54" s="93"/>
      <c r="K54" s="93"/>
      <c r="L54" s="379"/>
      <c r="N54" s="378"/>
      <c r="O54" s="93"/>
      <c r="P54" s="93"/>
      <c r="Q54" s="93"/>
      <c r="R54" s="378"/>
      <c r="S54" s="93"/>
      <c r="T54" s="378"/>
    </row>
    <row r="55" spans="3:20" s="46" customFormat="1" ht="15.75">
      <c r="C55" s="378"/>
      <c r="D55" s="378"/>
      <c r="E55" s="93"/>
      <c r="F55" s="379"/>
      <c r="G55" s="93"/>
      <c r="H55" s="93"/>
      <c r="I55" s="93"/>
      <c r="K55" s="93"/>
      <c r="L55" s="379"/>
      <c r="N55" s="378"/>
      <c r="O55" s="93"/>
      <c r="P55" s="93"/>
      <c r="Q55" s="93"/>
      <c r="R55" s="378"/>
      <c r="S55" s="93"/>
      <c r="T55" s="378"/>
    </row>
    <row r="56" spans="3:20" s="46" customFormat="1" ht="15.75">
      <c r="C56" s="378"/>
      <c r="D56" s="378"/>
      <c r="E56" s="93"/>
      <c r="F56" s="379"/>
      <c r="G56" s="93"/>
      <c r="H56" s="93"/>
      <c r="I56" s="93"/>
      <c r="K56" s="93"/>
      <c r="L56" s="379"/>
      <c r="N56" s="378"/>
      <c r="O56" s="93"/>
      <c r="P56" s="93"/>
      <c r="Q56" s="93"/>
      <c r="R56" s="378"/>
      <c r="S56" s="93"/>
      <c r="T56" s="378"/>
    </row>
    <row r="57" spans="3:20" s="46" customFormat="1" ht="15.75">
      <c r="C57" s="378"/>
      <c r="D57" s="378"/>
      <c r="E57" s="93"/>
      <c r="F57" s="382"/>
      <c r="G57" s="93"/>
      <c r="H57" s="93"/>
      <c r="I57" s="93"/>
      <c r="K57" s="93"/>
      <c r="L57" s="379"/>
      <c r="N57" s="378"/>
      <c r="O57" s="93"/>
      <c r="P57" s="93"/>
      <c r="Q57" s="93"/>
      <c r="R57" s="378"/>
      <c r="S57" s="93"/>
      <c r="T57" s="378"/>
    </row>
    <row r="58" spans="3:20" s="46" customFormat="1" ht="15.75">
      <c r="C58" s="378"/>
      <c r="D58" s="378"/>
      <c r="E58" s="93"/>
      <c r="F58" s="379"/>
      <c r="G58" s="93"/>
      <c r="H58" s="93"/>
      <c r="I58" s="93"/>
      <c r="K58" s="93"/>
      <c r="L58" s="376"/>
      <c r="N58" s="378"/>
      <c r="O58" s="93"/>
      <c r="P58" s="93"/>
      <c r="Q58" s="93"/>
      <c r="R58" s="378"/>
      <c r="S58" s="93"/>
      <c r="T58" s="378"/>
    </row>
    <row r="59" spans="3:20" s="46" customFormat="1" ht="15.75">
      <c r="C59" s="378"/>
      <c r="D59" s="378"/>
      <c r="E59" s="93"/>
      <c r="F59" s="379"/>
      <c r="G59" s="93"/>
      <c r="H59" s="93"/>
      <c r="I59" s="93"/>
      <c r="K59" s="93"/>
      <c r="L59" s="379"/>
      <c r="N59" s="378"/>
      <c r="O59" s="93"/>
      <c r="P59" s="93"/>
      <c r="Q59" s="93"/>
      <c r="R59" s="378"/>
      <c r="S59" s="93"/>
      <c r="T59" s="378"/>
    </row>
    <row r="60" spans="3:20" s="46" customFormat="1" ht="15.75">
      <c r="C60" s="378"/>
      <c r="D60" s="378"/>
      <c r="E60" s="93"/>
      <c r="F60" s="379"/>
      <c r="G60" s="93"/>
      <c r="H60" s="93"/>
      <c r="I60" s="93"/>
      <c r="K60" s="93"/>
      <c r="L60" s="376"/>
      <c r="N60" s="378"/>
      <c r="O60" s="93"/>
      <c r="P60" s="93"/>
      <c r="Q60" s="93"/>
      <c r="R60" s="378"/>
      <c r="S60" s="93"/>
      <c r="T60" s="378"/>
    </row>
    <row r="61" spans="3:20" s="46" customFormat="1" ht="15.75">
      <c r="C61" s="378"/>
      <c r="D61" s="378"/>
      <c r="E61" s="93"/>
      <c r="F61" s="379"/>
      <c r="G61" s="93"/>
      <c r="H61" s="93"/>
      <c r="I61" s="93"/>
      <c r="K61" s="93"/>
      <c r="L61" s="376"/>
      <c r="N61" s="378"/>
      <c r="O61" s="93"/>
      <c r="P61" s="93"/>
      <c r="Q61" s="93"/>
      <c r="R61" s="378"/>
      <c r="S61" s="93"/>
      <c r="T61" s="378"/>
    </row>
    <row r="62" spans="3:20" s="46" customFormat="1" ht="15.75">
      <c r="C62" s="378"/>
      <c r="D62" s="378"/>
      <c r="E62" s="93"/>
      <c r="F62" s="379"/>
      <c r="G62" s="93"/>
      <c r="H62" s="93"/>
      <c r="I62" s="93"/>
      <c r="K62" s="93"/>
      <c r="L62" s="379"/>
      <c r="N62" s="378"/>
      <c r="O62" s="93"/>
      <c r="P62" s="93"/>
      <c r="Q62" s="93"/>
      <c r="R62" s="378"/>
      <c r="S62" s="93"/>
      <c r="T62" s="378"/>
    </row>
    <row r="63" spans="3:20" s="46" customFormat="1" ht="15.75">
      <c r="C63" s="378"/>
      <c r="D63" s="378"/>
      <c r="E63" s="93"/>
      <c r="F63" s="379"/>
      <c r="G63" s="93"/>
      <c r="H63" s="93"/>
      <c r="I63" s="93"/>
      <c r="K63" s="93"/>
      <c r="L63" s="379"/>
      <c r="N63" s="378"/>
      <c r="O63" s="93"/>
      <c r="P63" s="93"/>
      <c r="Q63" s="93"/>
      <c r="R63" s="378"/>
      <c r="S63" s="93"/>
      <c r="T63" s="378"/>
    </row>
    <row r="64" spans="3:20" s="46" customFormat="1" ht="15.75">
      <c r="C64" s="378"/>
      <c r="D64" s="378"/>
      <c r="E64" s="93"/>
      <c r="F64" s="379"/>
      <c r="G64" s="93"/>
      <c r="H64" s="93"/>
      <c r="I64" s="93"/>
      <c r="K64" s="93"/>
      <c r="L64" s="379"/>
      <c r="N64" s="378"/>
      <c r="O64" s="93"/>
      <c r="P64" s="93"/>
      <c r="Q64" s="93"/>
      <c r="R64" s="378"/>
      <c r="S64" s="93"/>
      <c r="T64" s="378"/>
    </row>
    <row r="65" spans="3:20" s="46" customFormat="1" ht="15.75">
      <c r="C65" s="380"/>
      <c r="D65" s="380"/>
      <c r="E65" s="93"/>
      <c r="F65" s="381"/>
      <c r="G65" s="93"/>
      <c r="H65" s="93"/>
      <c r="I65" s="93"/>
      <c r="K65" s="93"/>
      <c r="L65" s="379"/>
      <c r="N65" s="380"/>
      <c r="O65" s="93"/>
      <c r="P65" s="93"/>
      <c r="Q65" s="93"/>
      <c r="R65" s="380"/>
      <c r="S65" s="93"/>
      <c r="T65" s="380"/>
    </row>
    <row r="66" spans="3:20" s="46" customFormat="1" ht="15.75">
      <c r="C66" s="378"/>
      <c r="D66" s="378"/>
      <c r="E66" s="93"/>
      <c r="F66" s="379"/>
      <c r="G66" s="93"/>
      <c r="H66" s="93"/>
      <c r="I66" s="93"/>
      <c r="K66" s="93"/>
      <c r="L66" s="376"/>
      <c r="N66" s="378"/>
      <c r="O66" s="93"/>
      <c r="P66" s="93"/>
      <c r="Q66" s="93"/>
      <c r="R66" s="378"/>
      <c r="S66" s="93"/>
      <c r="T66" s="378"/>
    </row>
    <row r="67" spans="3:20" s="46" customFormat="1" ht="15.75">
      <c r="C67" s="378"/>
      <c r="D67" s="378"/>
      <c r="E67" s="93"/>
      <c r="F67" s="379"/>
      <c r="G67" s="93"/>
      <c r="H67" s="93"/>
      <c r="I67" s="93"/>
      <c r="K67" s="93"/>
      <c r="L67" s="379"/>
      <c r="N67" s="378"/>
      <c r="O67" s="93"/>
      <c r="P67" s="93"/>
      <c r="Q67" s="93"/>
      <c r="R67" s="378"/>
      <c r="S67" s="93"/>
      <c r="T67" s="378"/>
    </row>
    <row r="68" spans="3:20" s="46" customFormat="1" ht="15.75">
      <c r="C68" s="378"/>
      <c r="D68" s="378"/>
      <c r="E68" s="93"/>
      <c r="F68" s="379"/>
      <c r="G68" s="93"/>
      <c r="H68" s="93"/>
      <c r="I68" s="93"/>
      <c r="K68" s="93"/>
      <c r="L68" s="376"/>
      <c r="N68" s="378"/>
      <c r="O68" s="93"/>
      <c r="P68" s="93"/>
      <c r="Q68" s="93"/>
      <c r="R68" s="378"/>
      <c r="S68" s="93"/>
      <c r="T68" s="378"/>
    </row>
    <row r="69" spans="3:20" s="46" customFormat="1" ht="15.75">
      <c r="C69" s="378"/>
      <c r="D69" s="378"/>
      <c r="E69" s="93"/>
      <c r="F69" s="379"/>
      <c r="G69" s="93"/>
      <c r="H69" s="93"/>
      <c r="I69" s="93"/>
      <c r="K69" s="93"/>
      <c r="L69" s="376"/>
      <c r="N69" s="378"/>
      <c r="O69" s="93"/>
      <c r="P69" s="93"/>
      <c r="Q69" s="93"/>
      <c r="R69" s="378"/>
      <c r="S69" s="93"/>
      <c r="T69" s="378"/>
    </row>
    <row r="70" spans="3:20" s="46" customFormat="1" ht="15.75">
      <c r="C70" s="378"/>
      <c r="D70" s="378"/>
      <c r="E70" s="93"/>
      <c r="F70" s="379"/>
      <c r="G70" s="93"/>
      <c r="H70" s="93"/>
      <c r="I70" s="93"/>
      <c r="K70" s="93"/>
      <c r="L70" s="376"/>
      <c r="N70" s="378"/>
      <c r="O70" s="93"/>
      <c r="P70" s="93"/>
      <c r="Q70" s="93"/>
      <c r="R70" s="378"/>
      <c r="S70" s="93"/>
      <c r="T70" s="378"/>
    </row>
    <row r="71" spans="3:20" s="46" customFormat="1" ht="15.75">
      <c r="C71" s="378"/>
      <c r="D71" s="378"/>
      <c r="E71" s="93"/>
      <c r="F71" s="379"/>
      <c r="G71" s="93"/>
      <c r="H71" s="93"/>
      <c r="I71" s="93"/>
      <c r="K71" s="93"/>
      <c r="L71" s="376"/>
      <c r="N71" s="378"/>
      <c r="O71" s="93"/>
      <c r="P71" s="93"/>
      <c r="Q71" s="93"/>
      <c r="R71" s="378"/>
      <c r="S71" s="93"/>
      <c r="T71" s="378"/>
    </row>
    <row r="72" spans="3:20" s="46" customFormat="1" ht="15.75">
      <c r="C72" s="378"/>
      <c r="D72" s="378"/>
      <c r="E72" s="93"/>
      <c r="F72" s="379"/>
      <c r="G72" s="93"/>
      <c r="H72" s="93"/>
      <c r="I72" s="93"/>
      <c r="K72" s="93"/>
      <c r="L72" s="376"/>
      <c r="N72" s="378"/>
      <c r="O72" s="93"/>
      <c r="P72" s="93"/>
      <c r="Q72" s="93"/>
      <c r="R72" s="378"/>
      <c r="S72" s="93"/>
      <c r="T72" s="378"/>
    </row>
    <row r="73" spans="3:20" s="46" customFormat="1" ht="15.75">
      <c r="C73" s="378"/>
      <c r="D73" s="378"/>
      <c r="E73" s="93"/>
      <c r="F73" s="379"/>
      <c r="G73" s="93"/>
      <c r="H73" s="93"/>
      <c r="I73" s="93"/>
      <c r="K73" s="93"/>
      <c r="L73" s="379"/>
      <c r="N73" s="378"/>
      <c r="O73" s="93"/>
      <c r="P73" s="93"/>
      <c r="Q73" s="93"/>
      <c r="R73" s="378"/>
      <c r="S73" s="93"/>
      <c r="T73" s="378"/>
    </row>
    <row r="74" spans="3:20" s="46" customFormat="1" ht="15.75">
      <c r="C74" s="378"/>
      <c r="D74" s="378"/>
      <c r="E74" s="93"/>
      <c r="F74" s="379"/>
      <c r="G74" s="93"/>
      <c r="H74" s="93"/>
      <c r="I74" s="93"/>
      <c r="K74" s="93"/>
      <c r="L74" s="376"/>
      <c r="N74" s="378"/>
      <c r="O74" s="93"/>
      <c r="P74" s="93"/>
      <c r="Q74" s="93"/>
      <c r="R74" s="378"/>
      <c r="S74" s="93"/>
      <c r="T74" s="378"/>
    </row>
    <row r="75" spans="3:20" s="46" customFormat="1" ht="15.75">
      <c r="C75" s="378"/>
      <c r="D75" s="378"/>
      <c r="E75" s="93"/>
      <c r="F75" s="379"/>
      <c r="G75" s="93"/>
      <c r="H75" s="93"/>
      <c r="I75" s="93"/>
      <c r="K75" s="93"/>
      <c r="L75" s="379"/>
      <c r="N75" s="378"/>
      <c r="O75" s="93"/>
      <c r="P75" s="93"/>
      <c r="Q75" s="93"/>
      <c r="R75" s="378"/>
      <c r="S75" s="93"/>
      <c r="T75" s="378"/>
    </row>
    <row r="76" spans="3:20" s="46" customFormat="1" ht="15.75">
      <c r="C76" s="375"/>
      <c r="D76" s="375"/>
      <c r="E76" s="93"/>
      <c r="F76" s="377"/>
      <c r="G76" s="93"/>
      <c r="H76" s="93"/>
      <c r="I76" s="93"/>
      <c r="K76" s="93"/>
      <c r="L76" s="376"/>
      <c r="N76" s="375"/>
      <c r="O76" s="93"/>
      <c r="P76" s="93"/>
      <c r="Q76" s="93"/>
      <c r="R76" s="375"/>
      <c r="S76" s="93"/>
      <c r="T76" s="375"/>
    </row>
  </sheetData>
  <sheetProtection/>
  <printOptions/>
  <pageMargins left="0.22" right="0.19" top="0.37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76"/>
  <sheetViews>
    <sheetView zoomScale="93" zoomScaleNormal="93" zoomScalePageLayoutView="0" workbookViewId="0" topLeftCell="A34">
      <selection activeCell="W44" sqref="W44"/>
    </sheetView>
  </sheetViews>
  <sheetFormatPr defaultColWidth="9.140625" defaultRowHeight="15"/>
  <cols>
    <col min="1" max="1" width="16.57421875" style="46" bestFit="1" customWidth="1"/>
    <col min="2" max="2" width="3.7109375" style="46" customWidth="1"/>
    <col min="3" max="3" width="4.57421875" style="46" customWidth="1"/>
    <col min="4" max="4" width="3.7109375" style="46" customWidth="1"/>
    <col min="5" max="6" width="4.57421875" style="46" customWidth="1"/>
    <col min="7" max="7" width="3.7109375" style="46" customWidth="1"/>
    <col min="8" max="8" width="4.57421875" style="46" customWidth="1"/>
    <col min="9" max="10" width="3.7109375" style="46" customWidth="1"/>
    <col min="11" max="11" width="4.57421875" style="46" customWidth="1"/>
    <col min="12" max="13" width="3.7109375" style="46" customWidth="1"/>
    <col min="14" max="14" width="4.57421875" style="46" customWidth="1"/>
    <col min="15" max="19" width="3.7109375" style="46" customWidth="1"/>
    <col min="20" max="20" width="4.57421875" style="46" customWidth="1"/>
    <col min="21" max="21" width="4.28125" style="46" customWidth="1"/>
    <col min="22" max="22" width="4.00390625" style="46" customWidth="1"/>
    <col min="23" max="23" width="19.00390625" style="46" bestFit="1" customWidth="1"/>
    <col min="24" max="52" width="3.00390625" style="93" customWidth="1"/>
    <col min="53" max="53" width="6.7109375" style="93" bestFit="1" customWidth="1"/>
    <col min="54" max="55" width="9.140625" style="46" customWidth="1"/>
    <col min="56" max="58" width="9.140625" style="374" customWidth="1"/>
    <col min="59" max="77" width="2.7109375" style="374" customWidth="1"/>
    <col min="78" max="78" width="4.57421875" style="374" customWidth="1"/>
    <col min="79" max="79" width="9.140625" style="374" customWidth="1"/>
    <col min="80" max="80" width="15.8515625" style="374" bestFit="1" customWidth="1"/>
    <col min="81" max="85" width="2.7109375" style="374" customWidth="1"/>
    <col min="86" max="86" width="3.28125" style="374" bestFit="1" customWidth="1"/>
    <col min="87" max="96" width="2.7109375" style="374" customWidth="1"/>
    <col min="97" max="97" width="2.7109375" style="46" customWidth="1"/>
    <col min="98" max="109" width="2.7109375" style="374" customWidth="1"/>
    <col min="110" max="110" width="4.28125" style="46" customWidth="1"/>
    <col min="111" max="16384" width="9.140625" style="46" customWidth="1"/>
  </cols>
  <sheetData>
    <row r="1" spans="2:110" ht="30" customHeight="1">
      <c r="B1" s="48">
        <v>1001</v>
      </c>
      <c r="C1" s="48">
        <v>1004</v>
      </c>
      <c r="D1" s="48">
        <v>1003</v>
      </c>
      <c r="E1" s="48">
        <v>1006</v>
      </c>
      <c r="F1" s="48">
        <v>1005</v>
      </c>
      <c r="G1" s="48">
        <v>1007</v>
      </c>
      <c r="H1" s="48">
        <v>1007</v>
      </c>
      <c r="I1" s="48">
        <v>1010</v>
      </c>
      <c r="J1" s="48">
        <v>1001</v>
      </c>
      <c r="K1" s="48">
        <v>1006</v>
      </c>
      <c r="L1" s="48">
        <v>1002</v>
      </c>
      <c r="M1" s="48">
        <v>1002</v>
      </c>
      <c r="N1" s="48">
        <v>1005</v>
      </c>
      <c r="O1" s="48">
        <v>1008</v>
      </c>
      <c r="P1" s="48">
        <v>1009</v>
      </c>
      <c r="Q1" s="48">
        <v>1011</v>
      </c>
      <c r="R1" s="48">
        <v>1003</v>
      </c>
      <c r="S1" s="49">
        <v>1012</v>
      </c>
      <c r="T1" s="48">
        <v>1004</v>
      </c>
      <c r="U1" s="385"/>
      <c r="X1" s="419">
        <v>901</v>
      </c>
      <c r="Y1" s="419">
        <v>902</v>
      </c>
      <c r="Z1" s="419">
        <v>902</v>
      </c>
      <c r="AA1" s="419">
        <v>903</v>
      </c>
      <c r="AB1" s="419">
        <v>903</v>
      </c>
      <c r="AC1" s="419">
        <v>904</v>
      </c>
      <c r="AD1" s="419">
        <v>904</v>
      </c>
      <c r="AE1" s="419">
        <v>905</v>
      </c>
      <c r="AF1" s="419">
        <v>905</v>
      </c>
      <c r="AG1" s="419">
        <v>906</v>
      </c>
      <c r="AH1" s="419">
        <v>906</v>
      </c>
      <c r="AI1" s="419">
        <v>907</v>
      </c>
      <c r="AJ1" s="419">
        <v>907</v>
      </c>
      <c r="AK1" s="419">
        <v>908</v>
      </c>
      <c r="AL1" s="419">
        <v>908</v>
      </c>
      <c r="AM1" s="419">
        <v>909</v>
      </c>
      <c r="AN1" s="419">
        <v>910</v>
      </c>
      <c r="AO1" s="419">
        <v>911</v>
      </c>
      <c r="AP1" s="419">
        <v>912</v>
      </c>
      <c r="AQ1" s="419">
        <v>913</v>
      </c>
      <c r="AR1" s="419">
        <v>914</v>
      </c>
      <c r="AS1" s="419">
        <v>915</v>
      </c>
      <c r="AT1" s="419">
        <v>916</v>
      </c>
      <c r="AU1" s="419">
        <v>917</v>
      </c>
      <c r="AV1" s="419">
        <v>918</v>
      </c>
      <c r="AW1" s="419">
        <v>919</v>
      </c>
      <c r="AX1" s="419">
        <v>920</v>
      </c>
      <c r="AY1" s="419">
        <v>921</v>
      </c>
      <c r="AZ1" s="419">
        <v>922</v>
      </c>
      <c r="BF1" s="46"/>
      <c r="BG1" s="48">
        <v>1001</v>
      </c>
      <c r="BH1" s="48">
        <v>1004</v>
      </c>
      <c r="BI1" s="48">
        <v>1003</v>
      </c>
      <c r="BJ1" s="48">
        <v>1006</v>
      </c>
      <c r="BK1" s="48">
        <v>1005</v>
      </c>
      <c r="BL1" s="48">
        <v>1007</v>
      </c>
      <c r="BM1" s="48">
        <v>1007</v>
      </c>
      <c r="BN1" s="48">
        <v>1010</v>
      </c>
      <c r="BO1" s="48">
        <v>1001</v>
      </c>
      <c r="BP1" s="48">
        <v>1006</v>
      </c>
      <c r="BQ1" s="48">
        <v>1002</v>
      </c>
      <c r="BR1" s="48">
        <v>1002</v>
      </c>
      <c r="BS1" s="48">
        <v>1005</v>
      </c>
      <c r="BT1" s="48">
        <v>1008</v>
      </c>
      <c r="BU1" s="48">
        <v>1009</v>
      </c>
      <c r="BV1" s="48">
        <v>1011</v>
      </c>
      <c r="BW1" s="48">
        <v>1003</v>
      </c>
      <c r="BX1" s="49">
        <v>1012</v>
      </c>
      <c r="BY1" s="48">
        <v>1004</v>
      </c>
      <c r="BZ1" s="385"/>
      <c r="CA1" s="46"/>
      <c r="CB1" s="46"/>
      <c r="CC1" s="419">
        <v>903</v>
      </c>
      <c r="CD1" s="419">
        <v>912</v>
      </c>
      <c r="CE1" s="419">
        <v>913</v>
      </c>
      <c r="CF1" s="419">
        <v>921</v>
      </c>
      <c r="CG1" s="419">
        <v>904</v>
      </c>
      <c r="CH1" s="419">
        <v>904</v>
      </c>
      <c r="CI1" s="419">
        <v>908</v>
      </c>
      <c r="CJ1" s="419">
        <v>908</v>
      </c>
      <c r="CK1" s="419">
        <v>911</v>
      </c>
      <c r="CL1" s="419">
        <v>914</v>
      </c>
      <c r="CM1" s="419">
        <v>915</v>
      </c>
      <c r="CN1" s="419">
        <v>916</v>
      </c>
      <c r="CO1" s="419">
        <v>917</v>
      </c>
      <c r="CP1" s="419">
        <v>919</v>
      </c>
      <c r="CQ1" s="419">
        <v>920</v>
      </c>
      <c r="CR1" s="419">
        <v>905</v>
      </c>
      <c r="CS1" s="419">
        <v>922</v>
      </c>
      <c r="CT1" s="419">
        <v>901</v>
      </c>
      <c r="CU1" s="419">
        <v>902</v>
      </c>
      <c r="CV1" s="419">
        <v>902</v>
      </c>
      <c r="CW1" s="419">
        <v>903</v>
      </c>
      <c r="CX1" s="419">
        <v>905</v>
      </c>
      <c r="CY1" s="419">
        <v>906</v>
      </c>
      <c r="CZ1" s="419">
        <v>906</v>
      </c>
      <c r="DA1" s="419">
        <v>907</v>
      </c>
      <c r="DB1" s="419">
        <v>907</v>
      </c>
      <c r="DC1" s="419">
        <v>909</v>
      </c>
      <c r="DD1" s="419">
        <v>910</v>
      </c>
      <c r="DE1" s="419">
        <v>918</v>
      </c>
      <c r="DF1" s="93"/>
    </row>
    <row r="2" spans="2:110" ht="50.25">
      <c r="B2" s="417" t="s">
        <v>0</v>
      </c>
      <c r="C2" s="417" t="s">
        <v>1</v>
      </c>
      <c r="D2" s="417" t="s">
        <v>2</v>
      </c>
      <c r="E2" s="417" t="s">
        <v>3</v>
      </c>
      <c r="F2" s="417" t="s">
        <v>4</v>
      </c>
      <c r="G2" s="417" t="s">
        <v>5</v>
      </c>
      <c r="H2" s="417" t="s">
        <v>6</v>
      </c>
      <c r="I2" s="415" t="s">
        <v>7</v>
      </c>
      <c r="J2" s="415" t="s">
        <v>8</v>
      </c>
      <c r="K2" s="417" t="s">
        <v>9</v>
      </c>
      <c r="L2" s="415" t="s">
        <v>10</v>
      </c>
      <c r="M2" s="415" t="s">
        <v>11</v>
      </c>
      <c r="N2" s="417" t="s">
        <v>12</v>
      </c>
      <c r="O2" s="417" t="s">
        <v>13</v>
      </c>
      <c r="P2" s="417" t="s">
        <v>14</v>
      </c>
      <c r="Q2" s="417" t="s">
        <v>15</v>
      </c>
      <c r="R2" s="417" t="s">
        <v>16</v>
      </c>
      <c r="S2" s="418" t="s">
        <v>17</v>
      </c>
      <c r="T2" s="417" t="s">
        <v>18</v>
      </c>
      <c r="U2" s="385"/>
      <c r="X2" s="416" t="s">
        <v>37</v>
      </c>
      <c r="Y2" s="416" t="s">
        <v>38</v>
      </c>
      <c r="Z2" s="416" t="s">
        <v>39</v>
      </c>
      <c r="AA2" s="416" t="s">
        <v>40</v>
      </c>
      <c r="AB2" s="416" t="s">
        <v>41</v>
      </c>
      <c r="AC2" s="417" t="s">
        <v>42</v>
      </c>
      <c r="AD2" s="416" t="s">
        <v>43</v>
      </c>
      <c r="AE2" s="417" t="s">
        <v>13</v>
      </c>
      <c r="AF2" s="416" t="s">
        <v>44</v>
      </c>
      <c r="AG2" s="416" t="s">
        <v>45</v>
      </c>
      <c r="AH2" s="416" t="s">
        <v>46</v>
      </c>
      <c r="AI2" s="417" t="s">
        <v>47</v>
      </c>
      <c r="AJ2" s="416" t="s">
        <v>48</v>
      </c>
      <c r="AK2" s="417" t="s">
        <v>49</v>
      </c>
      <c r="AL2" s="416" t="s">
        <v>50</v>
      </c>
      <c r="AM2" s="416" t="s">
        <v>51</v>
      </c>
      <c r="AN2" s="416" t="s">
        <v>52</v>
      </c>
      <c r="AO2" s="417" t="s">
        <v>53</v>
      </c>
      <c r="AP2" s="417" t="s">
        <v>54</v>
      </c>
      <c r="AQ2" s="417" t="s">
        <v>55</v>
      </c>
      <c r="AR2" s="417" t="s">
        <v>56</v>
      </c>
      <c r="AS2" s="417" t="s">
        <v>57</v>
      </c>
      <c r="AT2" s="417" t="s">
        <v>58</v>
      </c>
      <c r="AU2" s="417" t="s">
        <v>59</v>
      </c>
      <c r="AV2" s="415" t="s">
        <v>60</v>
      </c>
      <c r="AW2" s="415" t="s">
        <v>61</v>
      </c>
      <c r="AX2" s="417" t="s">
        <v>62</v>
      </c>
      <c r="AY2" s="417" t="s">
        <v>63</v>
      </c>
      <c r="AZ2" s="417" t="s">
        <v>64</v>
      </c>
      <c r="BA2" s="414"/>
      <c r="BF2" s="46"/>
      <c r="BG2" s="417" t="s">
        <v>0</v>
      </c>
      <c r="BH2" s="417" t="s">
        <v>1</v>
      </c>
      <c r="BI2" s="417" t="s">
        <v>2</v>
      </c>
      <c r="BJ2" s="417" t="s">
        <v>3</v>
      </c>
      <c r="BK2" s="417" t="s">
        <v>4</v>
      </c>
      <c r="BL2" s="417" t="s">
        <v>5</v>
      </c>
      <c r="BM2" s="417" t="s">
        <v>6</v>
      </c>
      <c r="BN2" s="415" t="s">
        <v>7</v>
      </c>
      <c r="BO2" s="415" t="s">
        <v>8</v>
      </c>
      <c r="BP2" s="417" t="s">
        <v>9</v>
      </c>
      <c r="BQ2" s="415" t="s">
        <v>10</v>
      </c>
      <c r="BR2" s="415" t="s">
        <v>11</v>
      </c>
      <c r="BS2" s="417" t="s">
        <v>12</v>
      </c>
      <c r="BT2" s="417" t="s">
        <v>13</v>
      </c>
      <c r="BU2" s="417" t="s">
        <v>14</v>
      </c>
      <c r="BV2" s="417" t="s">
        <v>15</v>
      </c>
      <c r="BW2" s="417" t="s">
        <v>16</v>
      </c>
      <c r="BX2" s="418" t="s">
        <v>17</v>
      </c>
      <c r="BY2" s="417" t="s">
        <v>18</v>
      </c>
      <c r="BZ2" s="385"/>
      <c r="CA2" s="46"/>
      <c r="CB2" s="46"/>
      <c r="CC2" s="416" t="s">
        <v>40</v>
      </c>
      <c r="CD2" s="417" t="s">
        <v>54</v>
      </c>
      <c r="CE2" s="417" t="s">
        <v>55</v>
      </c>
      <c r="CF2" s="417" t="s">
        <v>63</v>
      </c>
      <c r="CG2" s="417" t="s">
        <v>42</v>
      </c>
      <c r="CH2" s="416" t="s">
        <v>43</v>
      </c>
      <c r="CI2" s="417" t="s">
        <v>49</v>
      </c>
      <c r="CJ2" s="416" t="s">
        <v>50</v>
      </c>
      <c r="CK2" s="417" t="s">
        <v>53</v>
      </c>
      <c r="CL2" s="417" t="s">
        <v>56</v>
      </c>
      <c r="CM2" s="417" t="s">
        <v>57</v>
      </c>
      <c r="CN2" s="417" t="s">
        <v>58</v>
      </c>
      <c r="CO2" s="417" t="s">
        <v>59</v>
      </c>
      <c r="CP2" s="415" t="s">
        <v>61</v>
      </c>
      <c r="CQ2" s="417" t="s">
        <v>62</v>
      </c>
      <c r="CR2" s="417" t="s">
        <v>13</v>
      </c>
      <c r="CS2" s="417" t="s">
        <v>64</v>
      </c>
      <c r="CT2" s="416" t="s">
        <v>37</v>
      </c>
      <c r="CU2" s="416" t="s">
        <v>38</v>
      </c>
      <c r="CV2" s="416" t="s">
        <v>39</v>
      </c>
      <c r="CW2" s="416" t="s">
        <v>41</v>
      </c>
      <c r="CX2" s="416" t="s">
        <v>44</v>
      </c>
      <c r="CY2" s="416" t="s">
        <v>45</v>
      </c>
      <c r="CZ2" s="416" t="s">
        <v>46</v>
      </c>
      <c r="DA2" s="417" t="s">
        <v>47</v>
      </c>
      <c r="DB2" s="416" t="s">
        <v>48</v>
      </c>
      <c r="DC2" s="416" t="s">
        <v>51</v>
      </c>
      <c r="DD2" s="416" t="s">
        <v>52</v>
      </c>
      <c r="DE2" s="415" t="s">
        <v>60</v>
      </c>
      <c r="DF2" s="414"/>
    </row>
    <row r="3" spans="1:110" ht="15.75">
      <c r="A3" s="413" t="s">
        <v>65</v>
      </c>
      <c r="B3" s="405">
        <v>4</v>
      </c>
      <c r="C3" s="405">
        <v>4</v>
      </c>
      <c r="D3" s="405">
        <v>4</v>
      </c>
      <c r="E3" s="405">
        <v>4</v>
      </c>
      <c r="F3" s="405">
        <v>4</v>
      </c>
      <c r="G3" s="405">
        <v>4</v>
      </c>
      <c r="H3" s="405">
        <v>4</v>
      </c>
      <c r="I3" s="400">
        <v>2</v>
      </c>
      <c r="J3" s="405">
        <v>2.5</v>
      </c>
      <c r="K3" s="405">
        <v>3</v>
      </c>
      <c r="L3" s="405">
        <v>1</v>
      </c>
      <c r="M3" s="405">
        <v>1</v>
      </c>
      <c r="N3" s="405">
        <v>2.5</v>
      </c>
      <c r="O3" s="405">
        <v>3</v>
      </c>
      <c r="P3" s="405">
        <v>1</v>
      </c>
      <c r="Q3" s="405">
        <v>2</v>
      </c>
      <c r="R3" s="405">
        <v>1</v>
      </c>
      <c r="S3" s="404">
        <v>2</v>
      </c>
      <c r="T3" s="405">
        <v>1</v>
      </c>
      <c r="U3" s="385">
        <f aca="true" t="shared" si="0" ref="U3:U19">SUM(B3:S3)</f>
        <v>49</v>
      </c>
      <c r="W3" s="402" t="s">
        <v>67</v>
      </c>
      <c r="X3" s="94">
        <v>1</v>
      </c>
      <c r="Y3" s="94">
        <v>1</v>
      </c>
      <c r="Z3" s="401"/>
      <c r="AA3" s="94">
        <v>4</v>
      </c>
      <c r="AB3" s="401"/>
      <c r="AC3" s="94">
        <v>2</v>
      </c>
      <c r="AD3" s="94">
        <v>2</v>
      </c>
      <c r="AE3" s="94">
        <v>1</v>
      </c>
      <c r="AF3" s="94">
        <v>1</v>
      </c>
      <c r="AG3" s="94">
        <v>1</v>
      </c>
      <c r="AH3" s="94">
        <v>1</v>
      </c>
      <c r="AI3" s="94">
        <v>1</v>
      </c>
      <c r="AJ3" s="94">
        <v>1</v>
      </c>
      <c r="AK3" s="94">
        <v>3</v>
      </c>
      <c r="AL3" s="94">
        <v>2</v>
      </c>
      <c r="AM3" s="401"/>
      <c r="AN3" s="94">
        <v>1</v>
      </c>
      <c r="AO3" s="94">
        <v>3.5</v>
      </c>
      <c r="AP3" s="94">
        <v>3</v>
      </c>
      <c r="AQ3" s="94">
        <v>2.5</v>
      </c>
      <c r="AR3" s="94">
        <v>2</v>
      </c>
      <c r="AS3" s="94">
        <v>1</v>
      </c>
      <c r="AT3" s="94">
        <v>1</v>
      </c>
      <c r="AU3" s="94">
        <v>2</v>
      </c>
      <c r="AV3" s="94">
        <v>1</v>
      </c>
      <c r="AW3" s="94">
        <v>1</v>
      </c>
      <c r="AX3" s="94">
        <v>2</v>
      </c>
      <c r="AY3" s="94">
        <v>2</v>
      </c>
      <c r="AZ3" s="94">
        <v>2</v>
      </c>
      <c r="BA3" s="94">
        <f aca="true" t="shared" si="1" ref="BA3:BA19">SUM(X3:AZ3)</f>
        <v>45</v>
      </c>
      <c r="BF3" s="413" t="s">
        <v>65</v>
      </c>
      <c r="BG3" s="405">
        <v>4</v>
      </c>
      <c r="BH3" s="405">
        <v>4</v>
      </c>
      <c r="BI3" s="405">
        <v>4</v>
      </c>
      <c r="BJ3" s="405">
        <v>4</v>
      </c>
      <c r="BK3" s="405">
        <v>4</v>
      </c>
      <c r="BL3" s="405">
        <v>4</v>
      </c>
      <c r="BM3" s="405">
        <v>4</v>
      </c>
      <c r="BN3" s="400">
        <v>2</v>
      </c>
      <c r="BO3" s="405">
        <v>2.5</v>
      </c>
      <c r="BP3" s="405">
        <v>3</v>
      </c>
      <c r="BQ3" s="405">
        <v>1</v>
      </c>
      <c r="BR3" s="405">
        <v>1</v>
      </c>
      <c r="BS3" s="405">
        <v>2.5</v>
      </c>
      <c r="BT3" s="405">
        <v>3</v>
      </c>
      <c r="BU3" s="405">
        <v>1</v>
      </c>
      <c r="BV3" s="405">
        <v>2</v>
      </c>
      <c r="BW3" s="405">
        <v>1</v>
      </c>
      <c r="BX3" s="404">
        <v>2</v>
      </c>
      <c r="BY3" s="405">
        <v>1</v>
      </c>
      <c r="BZ3" s="385">
        <f aca="true" t="shared" si="2" ref="BZ3:BZ19">SUM(BG3:BX3)</f>
        <v>49</v>
      </c>
      <c r="CA3" s="46"/>
      <c r="CB3" s="402" t="s">
        <v>67</v>
      </c>
      <c r="CC3" s="94">
        <v>4</v>
      </c>
      <c r="CD3" s="94">
        <v>3</v>
      </c>
      <c r="CE3" s="94">
        <v>2.5</v>
      </c>
      <c r="CF3" s="94">
        <v>2</v>
      </c>
      <c r="CG3" s="94">
        <v>2</v>
      </c>
      <c r="CH3" s="94">
        <v>2</v>
      </c>
      <c r="CI3" s="94">
        <v>3</v>
      </c>
      <c r="CJ3" s="94">
        <v>2</v>
      </c>
      <c r="CK3" s="94">
        <v>3.5</v>
      </c>
      <c r="CL3" s="94">
        <v>2</v>
      </c>
      <c r="CM3" s="94">
        <v>1</v>
      </c>
      <c r="CN3" s="94">
        <v>1</v>
      </c>
      <c r="CO3" s="94">
        <v>2</v>
      </c>
      <c r="CP3" s="94">
        <v>1</v>
      </c>
      <c r="CQ3" s="94">
        <v>2</v>
      </c>
      <c r="CR3" s="94">
        <v>1</v>
      </c>
      <c r="CS3" s="94">
        <v>2</v>
      </c>
      <c r="CT3" s="94">
        <v>1</v>
      </c>
      <c r="CU3" s="94">
        <v>1</v>
      </c>
      <c r="CV3" s="401"/>
      <c r="CW3" s="401"/>
      <c r="CX3" s="94">
        <v>1</v>
      </c>
      <c r="CY3" s="94">
        <v>1</v>
      </c>
      <c r="CZ3" s="94">
        <v>1</v>
      </c>
      <c r="DA3" s="94">
        <v>1</v>
      </c>
      <c r="DB3" s="94">
        <v>1</v>
      </c>
      <c r="DC3" s="401"/>
      <c r="DD3" s="94">
        <v>1</v>
      </c>
      <c r="DE3" s="94">
        <v>1</v>
      </c>
      <c r="DF3" s="94">
        <f aca="true" t="shared" si="3" ref="DF3:DF19">SUM(CT3:DE3)</f>
        <v>9</v>
      </c>
    </row>
    <row r="4" spans="1:110" ht="15.75">
      <c r="A4" s="413" t="s">
        <v>68</v>
      </c>
      <c r="B4" s="405">
        <v>2</v>
      </c>
      <c r="C4" s="405">
        <v>2</v>
      </c>
      <c r="D4" s="405">
        <v>2</v>
      </c>
      <c r="E4" s="405">
        <v>2</v>
      </c>
      <c r="F4" s="405">
        <v>2</v>
      </c>
      <c r="G4" s="405">
        <v>2</v>
      </c>
      <c r="H4" s="405">
        <v>1.5</v>
      </c>
      <c r="I4" s="403">
        <v>0</v>
      </c>
      <c r="J4" s="403">
        <v>0</v>
      </c>
      <c r="K4" s="405">
        <v>2</v>
      </c>
      <c r="L4" s="403">
        <v>0</v>
      </c>
      <c r="M4" s="403">
        <v>0</v>
      </c>
      <c r="N4" s="403">
        <v>0</v>
      </c>
      <c r="O4" s="403"/>
      <c r="P4" s="403"/>
      <c r="Q4" s="403"/>
      <c r="R4" s="403"/>
      <c r="S4" s="408"/>
      <c r="T4" s="403">
        <v>0</v>
      </c>
      <c r="U4" s="385">
        <f t="shared" si="0"/>
        <v>15.5</v>
      </c>
      <c r="W4" s="402" t="s">
        <v>70</v>
      </c>
      <c r="X4" s="401"/>
      <c r="Y4" s="401"/>
      <c r="Z4" s="94">
        <v>2</v>
      </c>
      <c r="AA4" s="94">
        <v>2</v>
      </c>
      <c r="AB4" s="401"/>
      <c r="AC4" s="94">
        <v>2</v>
      </c>
      <c r="AD4" s="94">
        <v>2</v>
      </c>
      <c r="AE4" s="94">
        <v>2</v>
      </c>
      <c r="AF4" s="401"/>
      <c r="AG4" s="401"/>
      <c r="AH4" s="94">
        <v>1</v>
      </c>
      <c r="AI4" s="401"/>
      <c r="AJ4" s="401"/>
      <c r="AK4" s="94">
        <v>2</v>
      </c>
      <c r="AL4" s="94">
        <v>2</v>
      </c>
      <c r="AM4" s="401"/>
      <c r="AN4" s="401"/>
      <c r="AO4" s="94">
        <v>2</v>
      </c>
      <c r="AP4" s="94">
        <v>2</v>
      </c>
      <c r="AQ4" s="94">
        <v>2</v>
      </c>
      <c r="AR4" s="94">
        <v>2</v>
      </c>
      <c r="AS4" s="94">
        <v>2</v>
      </c>
      <c r="AT4" s="401"/>
      <c r="AU4" s="94">
        <v>1</v>
      </c>
      <c r="AV4" s="401"/>
      <c r="AW4" s="94">
        <v>2</v>
      </c>
      <c r="AX4" s="94">
        <v>1</v>
      </c>
      <c r="AY4" s="401"/>
      <c r="AZ4" s="94">
        <v>2</v>
      </c>
      <c r="BA4" s="94">
        <f t="shared" si="1"/>
        <v>31</v>
      </c>
      <c r="BF4" s="413" t="s">
        <v>68</v>
      </c>
      <c r="BG4" s="405">
        <v>2</v>
      </c>
      <c r="BH4" s="405">
        <v>2</v>
      </c>
      <c r="BI4" s="405">
        <v>2</v>
      </c>
      <c r="BJ4" s="405">
        <v>2</v>
      </c>
      <c r="BK4" s="405">
        <v>2</v>
      </c>
      <c r="BL4" s="405">
        <v>2</v>
      </c>
      <c r="BM4" s="405">
        <v>1.5</v>
      </c>
      <c r="BN4" s="403">
        <v>0</v>
      </c>
      <c r="BO4" s="403">
        <v>0</v>
      </c>
      <c r="BP4" s="405">
        <v>2</v>
      </c>
      <c r="BQ4" s="403">
        <v>0</v>
      </c>
      <c r="BR4" s="403">
        <v>0</v>
      </c>
      <c r="BS4" s="403">
        <v>0</v>
      </c>
      <c r="BT4" s="403"/>
      <c r="BU4" s="403"/>
      <c r="BV4" s="403"/>
      <c r="BW4" s="403"/>
      <c r="BX4" s="408"/>
      <c r="BY4" s="403">
        <v>0</v>
      </c>
      <c r="BZ4" s="385">
        <f t="shared" si="2"/>
        <v>15.5</v>
      </c>
      <c r="CA4" s="46"/>
      <c r="CB4" s="402" t="s">
        <v>70</v>
      </c>
      <c r="CC4" s="94">
        <v>2</v>
      </c>
      <c r="CD4" s="94">
        <v>2</v>
      </c>
      <c r="CE4" s="94">
        <v>2</v>
      </c>
      <c r="CF4" s="401"/>
      <c r="CG4" s="94">
        <v>2</v>
      </c>
      <c r="CH4" s="94">
        <v>2</v>
      </c>
      <c r="CI4" s="94">
        <v>2</v>
      </c>
      <c r="CJ4" s="94">
        <v>2</v>
      </c>
      <c r="CK4" s="94">
        <v>2</v>
      </c>
      <c r="CL4" s="94">
        <v>2</v>
      </c>
      <c r="CM4" s="94">
        <v>2</v>
      </c>
      <c r="CN4" s="401"/>
      <c r="CO4" s="94">
        <v>1</v>
      </c>
      <c r="CP4" s="94">
        <v>2</v>
      </c>
      <c r="CQ4" s="94">
        <v>1</v>
      </c>
      <c r="CR4" s="94">
        <v>2</v>
      </c>
      <c r="CS4" s="94">
        <v>2</v>
      </c>
      <c r="CT4" s="401"/>
      <c r="CU4" s="401"/>
      <c r="CV4" s="94">
        <v>2</v>
      </c>
      <c r="CW4" s="401"/>
      <c r="CX4" s="401"/>
      <c r="CY4" s="401"/>
      <c r="CZ4" s="94">
        <v>1</v>
      </c>
      <c r="DA4" s="401"/>
      <c r="DB4" s="401"/>
      <c r="DC4" s="401"/>
      <c r="DD4" s="401"/>
      <c r="DE4" s="401"/>
      <c r="DF4" s="94">
        <f t="shared" si="3"/>
        <v>3</v>
      </c>
    </row>
    <row r="5" spans="1:110" ht="15.75">
      <c r="A5" s="413" t="s">
        <v>72</v>
      </c>
      <c r="B5" s="405">
        <v>2</v>
      </c>
      <c r="C5" s="405">
        <v>3.5</v>
      </c>
      <c r="D5" s="405">
        <v>2</v>
      </c>
      <c r="E5" s="405">
        <v>2</v>
      </c>
      <c r="F5" s="405">
        <v>2</v>
      </c>
      <c r="G5" s="405">
        <v>2</v>
      </c>
      <c r="H5" s="405">
        <v>2</v>
      </c>
      <c r="I5" s="403">
        <v>0</v>
      </c>
      <c r="J5" s="405">
        <v>2</v>
      </c>
      <c r="K5" s="403">
        <v>0</v>
      </c>
      <c r="L5" s="403">
        <v>0</v>
      </c>
      <c r="M5" s="405">
        <v>1.5</v>
      </c>
      <c r="N5" s="405">
        <v>1</v>
      </c>
      <c r="O5" s="403"/>
      <c r="P5" s="403"/>
      <c r="Q5" s="403"/>
      <c r="R5" s="403"/>
      <c r="S5" s="408"/>
      <c r="T5" s="403">
        <v>0</v>
      </c>
      <c r="U5" s="385">
        <f t="shared" si="0"/>
        <v>20</v>
      </c>
      <c r="W5" s="402" t="s">
        <v>74</v>
      </c>
      <c r="X5" s="401"/>
      <c r="Y5" s="401"/>
      <c r="Z5" s="401"/>
      <c r="AA5" s="94">
        <v>3</v>
      </c>
      <c r="AB5" s="94">
        <v>2</v>
      </c>
      <c r="AC5" s="94">
        <v>2</v>
      </c>
      <c r="AD5" s="94">
        <v>2</v>
      </c>
      <c r="AE5" s="401"/>
      <c r="AF5" s="401"/>
      <c r="AG5" s="401"/>
      <c r="AH5" s="401"/>
      <c r="AI5" s="94">
        <v>2</v>
      </c>
      <c r="AJ5" s="401"/>
      <c r="AK5" s="94">
        <v>4</v>
      </c>
      <c r="AL5" s="94">
        <v>3</v>
      </c>
      <c r="AM5" s="401"/>
      <c r="AN5" s="401"/>
      <c r="AO5" s="94">
        <v>2</v>
      </c>
      <c r="AP5" s="94">
        <v>4</v>
      </c>
      <c r="AQ5" s="94">
        <v>3.5</v>
      </c>
      <c r="AR5" s="94">
        <v>1</v>
      </c>
      <c r="AS5" s="401"/>
      <c r="AT5" s="401"/>
      <c r="AU5" s="94">
        <v>1</v>
      </c>
      <c r="AV5" s="401"/>
      <c r="AW5" s="94">
        <v>1</v>
      </c>
      <c r="AX5" s="401"/>
      <c r="AY5" s="94">
        <v>3</v>
      </c>
      <c r="AZ5" s="401"/>
      <c r="BA5" s="94">
        <f t="shared" si="1"/>
        <v>33.5</v>
      </c>
      <c r="BF5" s="413" t="s">
        <v>72</v>
      </c>
      <c r="BG5" s="405">
        <v>2</v>
      </c>
      <c r="BH5" s="405">
        <v>3.5</v>
      </c>
      <c r="BI5" s="405">
        <v>2</v>
      </c>
      <c r="BJ5" s="405">
        <v>2</v>
      </c>
      <c r="BK5" s="405">
        <v>2</v>
      </c>
      <c r="BL5" s="405">
        <v>2</v>
      </c>
      <c r="BM5" s="405">
        <v>2</v>
      </c>
      <c r="BN5" s="403">
        <v>0</v>
      </c>
      <c r="BO5" s="405">
        <v>2</v>
      </c>
      <c r="BP5" s="403">
        <v>0</v>
      </c>
      <c r="BQ5" s="403">
        <v>0</v>
      </c>
      <c r="BR5" s="405">
        <v>1.5</v>
      </c>
      <c r="BS5" s="405">
        <v>1</v>
      </c>
      <c r="BT5" s="403"/>
      <c r="BU5" s="403"/>
      <c r="BV5" s="403"/>
      <c r="BW5" s="403"/>
      <c r="BX5" s="408"/>
      <c r="BY5" s="403">
        <v>0</v>
      </c>
      <c r="BZ5" s="385">
        <f t="shared" si="2"/>
        <v>20</v>
      </c>
      <c r="CA5" s="46"/>
      <c r="CB5" s="402" t="s">
        <v>74</v>
      </c>
      <c r="CC5" s="94">
        <v>3</v>
      </c>
      <c r="CD5" s="94">
        <v>4</v>
      </c>
      <c r="CE5" s="94">
        <v>3.5</v>
      </c>
      <c r="CF5" s="94">
        <v>3</v>
      </c>
      <c r="CG5" s="94">
        <v>2</v>
      </c>
      <c r="CH5" s="94">
        <v>2</v>
      </c>
      <c r="CI5" s="94">
        <v>4</v>
      </c>
      <c r="CJ5" s="94">
        <v>3</v>
      </c>
      <c r="CK5" s="94">
        <v>2</v>
      </c>
      <c r="CL5" s="94">
        <v>1</v>
      </c>
      <c r="CM5" s="401"/>
      <c r="CN5" s="401"/>
      <c r="CO5" s="94">
        <v>1</v>
      </c>
      <c r="CP5" s="94">
        <v>1</v>
      </c>
      <c r="CQ5" s="401"/>
      <c r="CR5" s="401"/>
      <c r="CS5" s="401"/>
      <c r="CT5" s="401"/>
      <c r="CU5" s="401"/>
      <c r="CV5" s="401"/>
      <c r="CW5" s="94">
        <v>2</v>
      </c>
      <c r="CX5" s="401"/>
      <c r="CY5" s="401"/>
      <c r="CZ5" s="401"/>
      <c r="DA5" s="94">
        <v>2</v>
      </c>
      <c r="DB5" s="401"/>
      <c r="DC5" s="401"/>
      <c r="DD5" s="401"/>
      <c r="DE5" s="401"/>
      <c r="DF5" s="94">
        <f t="shared" si="3"/>
        <v>4</v>
      </c>
    </row>
    <row r="6" spans="1:110" ht="15.75">
      <c r="A6" s="413" t="s">
        <v>75</v>
      </c>
      <c r="B6" s="405">
        <v>1.5</v>
      </c>
      <c r="C6" s="405">
        <v>2</v>
      </c>
      <c r="D6" s="405">
        <v>1.5</v>
      </c>
      <c r="E6" s="405">
        <v>2</v>
      </c>
      <c r="F6" s="405">
        <v>2</v>
      </c>
      <c r="G6" s="405">
        <v>0.5</v>
      </c>
      <c r="H6" s="405">
        <v>2</v>
      </c>
      <c r="I6" s="405">
        <v>2</v>
      </c>
      <c r="J6" s="405">
        <v>2</v>
      </c>
      <c r="K6" s="405">
        <v>2</v>
      </c>
      <c r="L6" s="405">
        <v>2</v>
      </c>
      <c r="M6" s="405">
        <v>2</v>
      </c>
      <c r="N6" s="405">
        <v>2</v>
      </c>
      <c r="O6" s="405">
        <v>2</v>
      </c>
      <c r="P6" s="403"/>
      <c r="Q6" s="403"/>
      <c r="R6" s="403"/>
      <c r="S6" s="408"/>
      <c r="T6" s="403">
        <v>0</v>
      </c>
      <c r="U6" s="385">
        <f t="shared" si="0"/>
        <v>25.5</v>
      </c>
      <c r="W6" s="402" t="s">
        <v>77</v>
      </c>
      <c r="X6" s="94">
        <v>1</v>
      </c>
      <c r="Y6" s="401"/>
      <c r="Z6" s="401"/>
      <c r="AA6" s="94">
        <v>2</v>
      </c>
      <c r="AB6" s="94">
        <v>2</v>
      </c>
      <c r="AC6" s="94">
        <v>2</v>
      </c>
      <c r="AD6" s="94">
        <v>2</v>
      </c>
      <c r="AE6" s="94">
        <v>1</v>
      </c>
      <c r="AF6" s="401"/>
      <c r="AG6" s="401"/>
      <c r="AH6" s="94">
        <v>1</v>
      </c>
      <c r="AI6" s="94">
        <v>2</v>
      </c>
      <c r="AJ6" s="401"/>
      <c r="AK6" s="94">
        <v>2</v>
      </c>
      <c r="AL6" s="94">
        <v>1.5</v>
      </c>
      <c r="AM6" s="401"/>
      <c r="AN6" s="401"/>
      <c r="AO6" s="94">
        <v>1</v>
      </c>
      <c r="AP6" s="94">
        <v>1.5</v>
      </c>
      <c r="AQ6" s="94">
        <v>1.5</v>
      </c>
      <c r="AR6" s="401">
        <v>0</v>
      </c>
      <c r="AS6" s="94">
        <v>2</v>
      </c>
      <c r="AT6" s="94">
        <v>2</v>
      </c>
      <c r="AU6" s="94">
        <v>2</v>
      </c>
      <c r="AV6" s="401"/>
      <c r="AW6" s="401"/>
      <c r="AX6" s="401"/>
      <c r="AY6" s="94">
        <v>1</v>
      </c>
      <c r="AZ6" s="94">
        <v>1</v>
      </c>
      <c r="BA6" s="94">
        <f t="shared" si="1"/>
        <v>28.5</v>
      </c>
      <c r="BF6" s="413" t="s">
        <v>75</v>
      </c>
      <c r="BG6" s="405">
        <v>1.5</v>
      </c>
      <c r="BH6" s="405">
        <v>2</v>
      </c>
      <c r="BI6" s="405">
        <v>1.5</v>
      </c>
      <c r="BJ6" s="405">
        <v>2</v>
      </c>
      <c r="BK6" s="405">
        <v>2</v>
      </c>
      <c r="BL6" s="405">
        <v>0.5</v>
      </c>
      <c r="BM6" s="405">
        <v>2</v>
      </c>
      <c r="BN6" s="405">
        <v>2</v>
      </c>
      <c r="BO6" s="405">
        <v>2</v>
      </c>
      <c r="BP6" s="405">
        <v>2</v>
      </c>
      <c r="BQ6" s="405">
        <v>2</v>
      </c>
      <c r="BR6" s="405">
        <v>2</v>
      </c>
      <c r="BS6" s="405">
        <v>2</v>
      </c>
      <c r="BT6" s="405">
        <v>2</v>
      </c>
      <c r="BU6" s="403"/>
      <c r="BV6" s="403"/>
      <c r="BW6" s="403"/>
      <c r="BX6" s="408"/>
      <c r="BY6" s="403">
        <v>0</v>
      </c>
      <c r="BZ6" s="385">
        <f t="shared" si="2"/>
        <v>25.5</v>
      </c>
      <c r="CA6" s="46"/>
      <c r="CB6" s="402" t="s">
        <v>77</v>
      </c>
      <c r="CC6" s="94">
        <v>2</v>
      </c>
      <c r="CD6" s="94">
        <v>1.5</v>
      </c>
      <c r="CE6" s="94">
        <v>1.5</v>
      </c>
      <c r="CF6" s="94">
        <v>1</v>
      </c>
      <c r="CG6" s="94">
        <v>2</v>
      </c>
      <c r="CH6" s="94">
        <v>2</v>
      </c>
      <c r="CI6" s="94">
        <v>2</v>
      </c>
      <c r="CJ6" s="94">
        <v>1.5</v>
      </c>
      <c r="CK6" s="94">
        <v>1</v>
      </c>
      <c r="CL6" s="401">
        <v>0</v>
      </c>
      <c r="CM6" s="94">
        <v>2</v>
      </c>
      <c r="CN6" s="94">
        <v>2</v>
      </c>
      <c r="CO6" s="94">
        <v>2</v>
      </c>
      <c r="CP6" s="401"/>
      <c r="CQ6" s="401"/>
      <c r="CR6" s="94">
        <v>1</v>
      </c>
      <c r="CS6" s="94">
        <v>1</v>
      </c>
      <c r="CT6" s="94">
        <v>1</v>
      </c>
      <c r="CU6" s="401"/>
      <c r="CV6" s="401"/>
      <c r="CW6" s="94">
        <v>2</v>
      </c>
      <c r="CX6" s="401"/>
      <c r="CY6" s="401"/>
      <c r="CZ6" s="94">
        <v>1</v>
      </c>
      <c r="DA6" s="94">
        <v>2</v>
      </c>
      <c r="DB6" s="401"/>
      <c r="DC6" s="401"/>
      <c r="DD6" s="401"/>
      <c r="DE6" s="401"/>
      <c r="DF6" s="94">
        <f t="shared" si="3"/>
        <v>6</v>
      </c>
    </row>
    <row r="7" spans="1:110" ht="15.75">
      <c r="A7" s="413" t="s">
        <v>222</v>
      </c>
      <c r="B7" s="405">
        <v>15</v>
      </c>
      <c r="C7" s="405">
        <v>11</v>
      </c>
      <c r="D7" s="405">
        <v>12</v>
      </c>
      <c r="E7" s="405">
        <v>10.5</v>
      </c>
      <c r="F7" s="405">
        <v>15</v>
      </c>
      <c r="G7" s="405">
        <v>1.5</v>
      </c>
      <c r="H7" s="405">
        <v>11</v>
      </c>
      <c r="I7" s="405">
        <v>5</v>
      </c>
      <c r="J7" s="405">
        <v>12</v>
      </c>
      <c r="K7" s="405">
        <v>5</v>
      </c>
      <c r="L7" s="405">
        <v>3</v>
      </c>
      <c r="M7" s="405">
        <v>4</v>
      </c>
      <c r="N7" s="405">
        <v>4.5</v>
      </c>
      <c r="O7" s="403"/>
      <c r="P7" s="405">
        <v>1</v>
      </c>
      <c r="Q7" s="405">
        <v>1</v>
      </c>
      <c r="R7" s="403"/>
      <c r="S7" s="404">
        <v>5</v>
      </c>
      <c r="T7" s="403">
        <v>0</v>
      </c>
      <c r="U7" s="385">
        <f t="shared" si="0"/>
        <v>116.5</v>
      </c>
      <c r="W7" s="402" t="s">
        <v>80</v>
      </c>
      <c r="X7" s="401"/>
      <c r="Y7" s="94">
        <v>1</v>
      </c>
      <c r="Z7" s="94">
        <v>5</v>
      </c>
      <c r="AA7" s="94">
        <v>9</v>
      </c>
      <c r="AB7" s="94">
        <v>3</v>
      </c>
      <c r="AC7" s="94">
        <v>8</v>
      </c>
      <c r="AD7" s="94">
        <v>7</v>
      </c>
      <c r="AE7" s="94">
        <v>1</v>
      </c>
      <c r="AF7" s="401"/>
      <c r="AG7" s="401"/>
      <c r="AH7" s="401"/>
      <c r="AI7" s="94">
        <v>6.5</v>
      </c>
      <c r="AJ7" s="94">
        <v>1</v>
      </c>
      <c r="AK7" s="94">
        <v>8.5</v>
      </c>
      <c r="AL7" s="94">
        <v>6</v>
      </c>
      <c r="AM7" s="401"/>
      <c r="AN7" s="401"/>
      <c r="AO7" s="94">
        <v>2.5</v>
      </c>
      <c r="AP7" s="94">
        <v>8</v>
      </c>
      <c r="AQ7" s="94">
        <v>2</v>
      </c>
      <c r="AR7" s="94">
        <v>3</v>
      </c>
      <c r="AS7" s="94">
        <v>7</v>
      </c>
      <c r="AT7" s="94">
        <v>3</v>
      </c>
      <c r="AU7" s="94">
        <v>7</v>
      </c>
      <c r="AV7" s="94">
        <v>1</v>
      </c>
      <c r="AW7" s="94">
        <v>6</v>
      </c>
      <c r="AX7" s="94">
        <v>1</v>
      </c>
      <c r="AY7" s="94">
        <v>11</v>
      </c>
      <c r="AZ7" s="94">
        <v>4</v>
      </c>
      <c r="BA7" s="94">
        <f t="shared" si="1"/>
        <v>111.5</v>
      </c>
      <c r="BF7" s="413" t="s">
        <v>222</v>
      </c>
      <c r="BG7" s="405">
        <v>15</v>
      </c>
      <c r="BH7" s="405">
        <v>11</v>
      </c>
      <c r="BI7" s="405">
        <v>12</v>
      </c>
      <c r="BJ7" s="405">
        <v>10.5</v>
      </c>
      <c r="BK7" s="405">
        <v>15</v>
      </c>
      <c r="BL7" s="405">
        <v>1.5</v>
      </c>
      <c r="BM7" s="405">
        <v>11</v>
      </c>
      <c r="BN7" s="405">
        <v>5</v>
      </c>
      <c r="BO7" s="405">
        <v>12</v>
      </c>
      <c r="BP7" s="405">
        <v>5</v>
      </c>
      <c r="BQ7" s="405">
        <v>3</v>
      </c>
      <c r="BR7" s="405">
        <v>4</v>
      </c>
      <c r="BS7" s="405">
        <v>4.5</v>
      </c>
      <c r="BT7" s="403"/>
      <c r="BU7" s="405">
        <v>1</v>
      </c>
      <c r="BV7" s="405">
        <v>1</v>
      </c>
      <c r="BW7" s="403"/>
      <c r="BX7" s="404">
        <v>5</v>
      </c>
      <c r="BY7" s="403">
        <v>0</v>
      </c>
      <c r="BZ7" s="385">
        <f t="shared" si="2"/>
        <v>116.5</v>
      </c>
      <c r="CA7" s="46"/>
      <c r="CB7" s="402" t="s">
        <v>80</v>
      </c>
      <c r="CC7" s="94">
        <v>9</v>
      </c>
      <c r="CD7" s="94">
        <v>8</v>
      </c>
      <c r="CE7" s="94">
        <v>2</v>
      </c>
      <c r="CF7" s="94">
        <v>11</v>
      </c>
      <c r="CG7" s="94">
        <v>8</v>
      </c>
      <c r="CH7" s="94">
        <v>7</v>
      </c>
      <c r="CI7" s="94">
        <v>8.5</v>
      </c>
      <c r="CJ7" s="94">
        <v>6</v>
      </c>
      <c r="CK7" s="94">
        <v>2.5</v>
      </c>
      <c r="CL7" s="94">
        <v>3</v>
      </c>
      <c r="CM7" s="94">
        <v>7</v>
      </c>
      <c r="CN7" s="94">
        <v>3</v>
      </c>
      <c r="CO7" s="94">
        <v>7</v>
      </c>
      <c r="CP7" s="94">
        <v>6</v>
      </c>
      <c r="CQ7" s="94">
        <v>1</v>
      </c>
      <c r="CR7" s="94">
        <v>1</v>
      </c>
      <c r="CS7" s="94">
        <v>4</v>
      </c>
      <c r="CT7" s="401"/>
      <c r="CU7" s="94">
        <v>1</v>
      </c>
      <c r="CV7" s="94">
        <v>5</v>
      </c>
      <c r="CW7" s="94">
        <v>3</v>
      </c>
      <c r="CX7" s="401"/>
      <c r="CY7" s="401"/>
      <c r="CZ7" s="401"/>
      <c r="DA7" s="94">
        <v>6.5</v>
      </c>
      <c r="DB7" s="94">
        <v>1</v>
      </c>
      <c r="DC7" s="401"/>
      <c r="DD7" s="401"/>
      <c r="DE7" s="94">
        <v>1</v>
      </c>
      <c r="DF7" s="94">
        <f t="shared" si="3"/>
        <v>17.5</v>
      </c>
    </row>
    <row r="8" spans="1:110" ht="15.75">
      <c r="A8" s="413" t="s">
        <v>82</v>
      </c>
      <c r="B8" s="405">
        <v>2</v>
      </c>
      <c r="C8" s="405">
        <v>2</v>
      </c>
      <c r="D8" s="405">
        <v>1</v>
      </c>
      <c r="E8" s="403">
        <v>0</v>
      </c>
      <c r="F8" s="403">
        <v>0</v>
      </c>
      <c r="G8" s="405">
        <v>2</v>
      </c>
      <c r="H8" s="403"/>
      <c r="I8" s="403">
        <v>0</v>
      </c>
      <c r="J8" s="405">
        <v>1</v>
      </c>
      <c r="K8" s="405">
        <v>1</v>
      </c>
      <c r="L8" s="405">
        <v>1</v>
      </c>
      <c r="M8" s="403">
        <v>0</v>
      </c>
      <c r="N8" s="403">
        <v>0</v>
      </c>
      <c r="O8" s="403"/>
      <c r="P8" s="403"/>
      <c r="Q8" s="403"/>
      <c r="R8" s="403"/>
      <c r="S8" s="408"/>
      <c r="T8" s="403">
        <v>0</v>
      </c>
      <c r="U8" s="385">
        <f t="shared" si="0"/>
        <v>10</v>
      </c>
      <c r="W8" s="402" t="s">
        <v>84</v>
      </c>
      <c r="X8" s="401"/>
      <c r="Y8" s="401"/>
      <c r="Z8" s="401"/>
      <c r="AA8" s="94">
        <v>2</v>
      </c>
      <c r="AB8" s="401"/>
      <c r="AC8" s="94">
        <v>2</v>
      </c>
      <c r="AD8" s="401"/>
      <c r="AE8" s="401"/>
      <c r="AF8" s="401"/>
      <c r="AG8" s="401"/>
      <c r="AH8" s="401"/>
      <c r="AI8" s="401"/>
      <c r="AJ8" s="401"/>
      <c r="AK8" s="94">
        <v>2</v>
      </c>
      <c r="AL8" s="94">
        <v>1</v>
      </c>
      <c r="AM8" s="401"/>
      <c r="AN8" s="401"/>
      <c r="AO8" s="401"/>
      <c r="AP8" s="401"/>
      <c r="AQ8" s="94">
        <v>1</v>
      </c>
      <c r="AR8" s="401"/>
      <c r="AS8" s="401"/>
      <c r="AT8" s="401"/>
      <c r="AU8" s="401"/>
      <c r="AV8" s="94">
        <v>1</v>
      </c>
      <c r="AW8" s="94">
        <v>1</v>
      </c>
      <c r="AX8" s="401"/>
      <c r="AY8" s="94">
        <v>1</v>
      </c>
      <c r="AZ8" s="401">
        <v>0</v>
      </c>
      <c r="BA8" s="94">
        <f t="shared" si="1"/>
        <v>11</v>
      </c>
      <c r="BF8" s="413" t="s">
        <v>82</v>
      </c>
      <c r="BG8" s="405">
        <v>2</v>
      </c>
      <c r="BH8" s="405">
        <v>2</v>
      </c>
      <c r="BI8" s="405">
        <v>1</v>
      </c>
      <c r="BJ8" s="403">
        <v>0</v>
      </c>
      <c r="BK8" s="403">
        <v>0</v>
      </c>
      <c r="BL8" s="405">
        <v>2</v>
      </c>
      <c r="BM8" s="403"/>
      <c r="BN8" s="403">
        <v>0</v>
      </c>
      <c r="BO8" s="405">
        <v>1</v>
      </c>
      <c r="BP8" s="405">
        <v>1</v>
      </c>
      <c r="BQ8" s="405">
        <v>1</v>
      </c>
      <c r="BR8" s="403">
        <v>0</v>
      </c>
      <c r="BS8" s="403">
        <v>0</v>
      </c>
      <c r="BT8" s="403"/>
      <c r="BU8" s="403"/>
      <c r="BV8" s="403"/>
      <c r="BW8" s="403"/>
      <c r="BX8" s="408"/>
      <c r="BY8" s="403">
        <v>0</v>
      </c>
      <c r="BZ8" s="385">
        <f t="shared" si="2"/>
        <v>10</v>
      </c>
      <c r="CA8" s="46"/>
      <c r="CB8" s="402" t="s">
        <v>84</v>
      </c>
      <c r="CC8" s="94">
        <v>2</v>
      </c>
      <c r="CD8" s="401"/>
      <c r="CE8" s="94">
        <v>1</v>
      </c>
      <c r="CF8" s="94">
        <v>1</v>
      </c>
      <c r="CG8" s="94">
        <v>2</v>
      </c>
      <c r="CH8" s="401"/>
      <c r="CI8" s="94">
        <v>2</v>
      </c>
      <c r="CJ8" s="94">
        <v>1</v>
      </c>
      <c r="CK8" s="401"/>
      <c r="CL8" s="401"/>
      <c r="CM8" s="401"/>
      <c r="CN8" s="401"/>
      <c r="CO8" s="401"/>
      <c r="CP8" s="94">
        <v>1</v>
      </c>
      <c r="CQ8" s="401"/>
      <c r="CR8" s="401"/>
      <c r="CS8" s="401">
        <v>0</v>
      </c>
      <c r="CT8" s="401"/>
      <c r="CU8" s="401"/>
      <c r="CV8" s="401"/>
      <c r="CW8" s="401"/>
      <c r="CX8" s="401"/>
      <c r="CY8" s="401"/>
      <c r="CZ8" s="401"/>
      <c r="DA8" s="401"/>
      <c r="DB8" s="401"/>
      <c r="DC8" s="401"/>
      <c r="DD8" s="401"/>
      <c r="DE8" s="94">
        <v>1</v>
      </c>
      <c r="DF8" s="94">
        <f t="shared" si="3"/>
        <v>1</v>
      </c>
    </row>
    <row r="9" spans="1:110" ht="15.75">
      <c r="A9" s="413" t="s">
        <v>85</v>
      </c>
      <c r="B9" s="405">
        <v>2</v>
      </c>
      <c r="C9" s="405">
        <v>2</v>
      </c>
      <c r="D9" s="405">
        <v>2</v>
      </c>
      <c r="E9" s="405">
        <v>2</v>
      </c>
      <c r="F9" s="405">
        <v>2</v>
      </c>
      <c r="G9" s="405">
        <v>2</v>
      </c>
      <c r="H9" s="405">
        <v>2</v>
      </c>
      <c r="I9" s="405">
        <v>2</v>
      </c>
      <c r="J9" s="405">
        <v>2</v>
      </c>
      <c r="K9" s="405">
        <v>2</v>
      </c>
      <c r="L9" s="405">
        <v>2</v>
      </c>
      <c r="M9" s="405">
        <v>1</v>
      </c>
      <c r="N9" s="405">
        <v>2</v>
      </c>
      <c r="O9" s="405">
        <v>2</v>
      </c>
      <c r="P9" s="403"/>
      <c r="Q9" s="403"/>
      <c r="R9" s="403"/>
      <c r="S9" s="404">
        <v>1</v>
      </c>
      <c r="T9" s="403">
        <v>0</v>
      </c>
      <c r="U9" s="385">
        <f t="shared" si="0"/>
        <v>28</v>
      </c>
      <c r="W9" s="402" t="s">
        <v>87</v>
      </c>
      <c r="X9" s="401"/>
      <c r="Y9" s="401"/>
      <c r="Z9" s="401"/>
      <c r="AA9" s="94">
        <v>2</v>
      </c>
      <c r="AB9" s="94">
        <v>2</v>
      </c>
      <c r="AC9" s="94">
        <v>2</v>
      </c>
      <c r="AD9" s="94">
        <v>1</v>
      </c>
      <c r="AE9" s="401"/>
      <c r="AF9" s="401"/>
      <c r="AG9" s="401"/>
      <c r="AH9" s="401"/>
      <c r="AI9" s="94">
        <v>2</v>
      </c>
      <c r="AJ9" s="401"/>
      <c r="AK9" s="94">
        <v>2</v>
      </c>
      <c r="AL9" s="94">
        <v>2</v>
      </c>
      <c r="AM9" s="401"/>
      <c r="AN9" s="401"/>
      <c r="AO9" s="94">
        <v>2</v>
      </c>
      <c r="AP9" s="94">
        <v>2</v>
      </c>
      <c r="AQ9" s="94">
        <v>2</v>
      </c>
      <c r="AR9" s="401"/>
      <c r="AS9" s="94">
        <v>2</v>
      </c>
      <c r="AT9" s="401"/>
      <c r="AU9" s="94">
        <v>2</v>
      </c>
      <c r="AV9" s="401"/>
      <c r="AW9" s="94">
        <v>2</v>
      </c>
      <c r="AX9" s="94">
        <v>1</v>
      </c>
      <c r="AY9" s="94">
        <v>1</v>
      </c>
      <c r="AZ9" s="94">
        <v>1</v>
      </c>
      <c r="BA9" s="94">
        <f t="shared" si="1"/>
        <v>28</v>
      </c>
      <c r="BF9" s="413" t="s">
        <v>85</v>
      </c>
      <c r="BG9" s="405">
        <v>2</v>
      </c>
      <c r="BH9" s="405">
        <v>2</v>
      </c>
      <c r="BI9" s="405">
        <v>2</v>
      </c>
      <c r="BJ9" s="405">
        <v>2</v>
      </c>
      <c r="BK9" s="405">
        <v>2</v>
      </c>
      <c r="BL9" s="405">
        <v>2</v>
      </c>
      <c r="BM9" s="405">
        <v>2</v>
      </c>
      <c r="BN9" s="405">
        <v>2</v>
      </c>
      <c r="BO9" s="405">
        <v>2</v>
      </c>
      <c r="BP9" s="405">
        <v>2</v>
      </c>
      <c r="BQ9" s="405">
        <v>2</v>
      </c>
      <c r="BR9" s="405">
        <v>1</v>
      </c>
      <c r="BS9" s="405">
        <v>2</v>
      </c>
      <c r="BT9" s="405">
        <v>2</v>
      </c>
      <c r="BU9" s="403"/>
      <c r="BV9" s="403"/>
      <c r="BW9" s="403"/>
      <c r="BX9" s="404">
        <v>1</v>
      </c>
      <c r="BY9" s="403">
        <v>0</v>
      </c>
      <c r="BZ9" s="385">
        <f t="shared" si="2"/>
        <v>28</v>
      </c>
      <c r="CA9" s="46"/>
      <c r="CB9" s="402" t="s">
        <v>87</v>
      </c>
      <c r="CC9" s="94">
        <v>2</v>
      </c>
      <c r="CD9" s="94">
        <v>2</v>
      </c>
      <c r="CE9" s="94">
        <v>2</v>
      </c>
      <c r="CF9" s="94">
        <v>1</v>
      </c>
      <c r="CG9" s="94">
        <v>2</v>
      </c>
      <c r="CH9" s="94">
        <v>1</v>
      </c>
      <c r="CI9" s="94">
        <v>2</v>
      </c>
      <c r="CJ9" s="94">
        <v>2</v>
      </c>
      <c r="CK9" s="94">
        <v>2</v>
      </c>
      <c r="CL9" s="401"/>
      <c r="CM9" s="94">
        <v>2</v>
      </c>
      <c r="CN9" s="401"/>
      <c r="CO9" s="94">
        <v>2</v>
      </c>
      <c r="CP9" s="94">
        <v>2</v>
      </c>
      <c r="CQ9" s="94">
        <v>1</v>
      </c>
      <c r="CR9" s="401"/>
      <c r="CS9" s="94">
        <v>1</v>
      </c>
      <c r="CT9" s="401"/>
      <c r="CU9" s="401"/>
      <c r="CV9" s="401"/>
      <c r="CW9" s="94">
        <v>2</v>
      </c>
      <c r="CX9" s="401"/>
      <c r="CY9" s="401"/>
      <c r="CZ9" s="401"/>
      <c r="DA9" s="94">
        <v>2</v>
      </c>
      <c r="DB9" s="401"/>
      <c r="DC9" s="401"/>
      <c r="DD9" s="401"/>
      <c r="DE9" s="401"/>
      <c r="DF9" s="94">
        <f t="shared" si="3"/>
        <v>4</v>
      </c>
    </row>
    <row r="10" spans="1:110" ht="15.75">
      <c r="A10" s="413" t="s">
        <v>88</v>
      </c>
      <c r="B10" s="405">
        <v>2</v>
      </c>
      <c r="C10" s="405">
        <v>2</v>
      </c>
      <c r="D10" s="405">
        <v>2</v>
      </c>
      <c r="E10" s="405">
        <v>2</v>
      </c>
      <c r="F10" s="405">
        <v>2</v>
      </c>
      <c r="G10" s="405">
        <v>1</v>
      </c>
      <c r="H10" s="405">
        <v>2</v>
      </c>
      <c r="I10" s="403">
        <v>0</v>
      </c>
      <c r="J10" s="405">
        <v>2</v>
      </c>
      <c r="K10" s="405">
        <v>2</v>
      </c>
      <c r="L10" s="405">
        <v>1</v>
      </c>
      <c r="M10" s="405">
        <v>2</v>
      </c>
      <c r="N10" s="405">
        <v>1</v>
      </c>
      <c r="O10" s="403"/>
      <c r="P10" s="403"/>
      <c r="Q10" s="403"/>
      <c r="R10" s="403"/>
      <c r="S10" s="404">
        <v>1</v>
      </c>
      <c r="T10" s="403">
        <v>0</v>
      </c>
      <c r="U10" s="385">
        <f t="shared" si="0"/>
        <v>22</v>
      </c>
      <c r="W10" s="402" t="s">
        <v>89</v>
      </c>
      <c r="X10" s="401"/>
      <c r="Y10" s="401"/>
      <c r="Z10" s="94">
        <v>2</v>
      </c>
      <c r="AA10" s="94">
        <v>2</v>
      </c>
      <c r="AB10" s="94">
        <v>1</v>
      </c>
      <c r="AC10" s="401"/>
      <c r="AD10" s="94">
        <v>1</v>
      </c>
      <c r="AE10" s="401"/>
      <c r="AF10" s="401"/>
      <c r="AG10" s="401"/>
      <c r="AH10" s="401"/>
      <c r="AI10" s="401"/>
      <c r="AJ10" s="401"/>
      <c r="AK10" s="94">
        <v>2</v>
      </c>
      <c r="AL10" s="94">
        <v>2</v>
      </c>
      <c r="AM10" s="401"/>
      <c r="AN10" s="94">
        <v>1</v>
      </c>
      <c r="AO10" s="401"/>
      <c r="AP10" s="94">
        <v>2</v>
      </c>
      <c r="AQ10" s="94">
        <v>2</v>
      </c>
      <c r="AR10" s="94">
        <v>1</v>
      </c>
      <c r="AS10" s="94">
        <v>2</v>
      </c>
      <c r="AT10" s="401"/>
      <c r="AU10" s="94">
        <v>2</v>
      </c>
      <c r="AV10" s="401"/>
      <c r="AW10" s="94">
        <v>1</v>
      </c>
      <c r="AX10" s="401"/>
      <c r="AY10" s="94">
        <v>2</v>
      </c>
      <c r="AZ10" s="94">
        <v>1</v>
      </c>
      <c r="BA10" s="94">
        <f t="shared" si="1"/>
        <v>24</v>
      </c>
      <c r="BF10" s="413" t="s">
        <v>88</v>
      </c>
      <c r="BG10" s="405">
        <v>2</v>
      </c>
      <c r="BH10" s="405">
        <v>2</v>
      </c>
      <c r="BI10" s="405">
        <v>2</v>
      </c>
      <c r="BJ10" s="405">
        <v>2</v>
      </c>
      <c r="BK10" s="405">
        <v>2</v>
      </c>
      <c r="BL10" s="405">
        <v>1</v>
      </c>
      <c r="BM10" s="405">
        <v>2</v>
      </c>
      <c r="BN10" s="403">
        <v>0</v>
      </c>
      <c r="BO10" s="405">
        <v>2</v>
      </c>
      <c r="BP10" s="405">
        <v>2</v>
      </c>
      <c r="BQ10" s="405">
        <v>1</v>
      </c>
      <c r="BR10" s="405">
        <v>2</v>
      </c>
      <c r="BS10" s="405">
        <v>1</v>
      </c>
      <c r="BT10" s="403"/>
      <c r="BU10" s="403"/>
      <c r="BV10" s="403"/>
      <c r="BW10" s="403"/>
      <c r="BX10" s="404">
        <v>1</v>
      </c>
      <c r="BY10" s="403">
        <v>0</v>
      </c>
      <c r="BZ10" s="385">
        <f t="shared" si="2"/>
        <v>22</v>
      </c>
      <c r="CA10" s="46"/>
      <c r="CB10" s="402" t="s">
        <v>89</v>
      </c>
      <c r="CC10" s="94">
        <v>2</v>
      </c>
      <c r="CD10" s="94">
        <v>2</v>
      </c>
      <c r="CE10" s="94">
        <v>2</v>
      </c>
      <c r="CF10" s="94">
        <v>2</v>
      </c>
      <c r="CG10" s="401"/>
      <c r="CH10" s="94">
        <v>1</v>
      </c>
      <c r="CI10" s="94">
        <v>2</v>
      </c>
      <c r="CJ10" s="94">
        <v>2</v>
      </c>
      <c r="CK10" s="401"/>
      <c r="CL10" s="94">
        <v>1</v>
      </c>
      <c r="CM10" s="94">
        <v>2</v>
      </c>
      <c r="CN10" s="401"/>
      <c r="CO10" s="94">
        <v>2</v>
      </c>
      <c r="CP10" s="94">
        <v>1</v>
      </c>
      <c r="CQ10" s="401"/>
      <c r="CR10" s="401"/>
      <c r="CS10" s="94">
        <v>1</v>
      </c>
      <c r="CT10" s="401"/>
      <c r="CU10" s="401"/>
      <c r="CV10" s="94">
        <v>2</v>
      </c>
      <c r="CW10" s="94">
        <v>1</v>
      </c>
      <c r="CX10" s="401"/>
      <c r="CY10" s="401"/>
      <c r="CZ10" s="401"/>
      <c r="DA10" s="401"/>
      <c r="DB10" s="401"/>
      <c r="DC10" s="401"/>
      <c r="DD10" s="94">
        <v>1</v>
      </c>
      <c r="DE10" s="401"/>
      <c r="DF10" s="94">
        <f t="shared" si="3"/>
        <v>4</v>
      </c>
    </row>
    <row r="11" spans="1:110" ht="15.75">
      <c r="A11" s="413" t="s">
        <v>90</v>
      </c>
      <c r="B11" s="405">
        <v>1</v>
      </c>
      <c r="C11" s="405">
        <v>1</v>
      </c>
      <c r="D11" s="405">
        <v>1</v>
      </c>
      <c r="E11" s="405">
        <v>1</v>
      </c>
      <c r="F11" s="405">
        <v>1</v>
      </c>
      <c r="G11" s="405">
        <v>1</v>
      </c>
      <c r="H11" s="405">
        <v>1</v>
      </c>
      <c r="I11" s="405">
        <v>1</v>
      </c>
      <c r="J11" s="405">
        <v>1</v>
      </c>
      <c r="K11" s="405">
        <v>1</v>
      </c>
      <c r="L11" s="405">
        <v>1</v>
      </c>
      <c r="M11" s="405">
        <v>1</v>
      </c>
      <c r="N11" s="403">
        <v>0</v>
      </c>
      <c r="O11" s="403"/>
      <c r="P11" s="403"/>
      <c r="Q11" s="403"/>
      <c r="R11" s="403"/>
      <c r="S11" s="404">
        <v>1</v>
      </c>
      <c r="T11" s="403">
        <v>0</v>
      </c>
      <c r="U11" s="385">
        <f t="shared" si="0"/>
        <v>13</v>
      </c>
      <c r="W11" s="402" t="s">
        <v>91</v>
      </c>
      <c r="X11" s="401"/>
      <c r="Y11" s="401"/>
      <c r="Z11" s="94">
        <v>2</v>
      </c>
      <c r="AA11" s="94">
        <v>1</v>
      </c>
      <c r="AB11" s="401"/>
      <c r="AC11" s="401"/>
      <c r="AD11" s="94">
        <v>1</v>
      </c>
      <c r="AE11" s="401"/>
      <c r="AF11" s="401"/>
      <c r="AG11" s="401"/>
      <c r="AH11" s="401"/>
      <c r="AI11" s="401"/>
      <c r="AJ11" s="401"/>
      <c r="AK11" s="94">
        <v>1</v>
      </c>
      <c r="AL11" s="401"/>
      <c r="AM11" s="401"/>
      <c r="AN11" s="401"/>
      <c r="AO11" s="401"/>
      <c r="AP11" s="94">
        <v>1</v>
      </c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94">
        <f t="shared" si="1"/>
        <v>6</v>
      </c>
      <c r="BF11" s="413" t="s">
        <v>90</v>
      </c>
      <c r="BG11" s="405">
        <v>1</v>
      </c>
      <c r="BH11" s="405">
        <v>1</v>
      </c>
      <c r="BI11" s="405">
        <v>1</v>
      </c>
      <c r="BJ11" s="405">
        <v>1</v>
      </c>
      <c r="BK11" s="405">
        <v>1</v>
      </c>
      <c r="BL11" s="405">
        <v>1</v>
      </c>
      <c r="BM11" s="405">
        <v>1</v>
      </c>
      <c r="BN11" s="405">
        <v>1</v>
      </c>
      <c r="BO11" s="405">
        <v>1</v>
      </c>
      <c r="BP11" s="405">
        <v>1</v>
      </c>
      <c r="BQ11" s="405">
        <v>1</v>
      </c>
      <c r="BR11" s="405">
        <v>1</v>
      </c>
      <c r="BS11" s="403">
        <v>0</v>
      </c>
      <c r="BT11" s="403"/>
      <c r="BU11" s="403"/>
      <c r="BV11" s="403"/>
      <c r="BW11" s="403"/>
      <c r="BX11" s="404">
        <v>1</v>
      </c>
      <c r="BY11" s="403">
        <v>0</v>
      </c>
      <c r="BZ11" s="385">
        <f t="shared" si="2"/>
        <v>13</v>
      </c>
      <c r="CA11" s="46"/>
      <c r="CB11" s="402" t="s">
        <v>91</v>
      </c>
      <c r="CC11" s="94">
        <v>1</v>
      </c>
      <c r="CD11" s="94">
        <v>1</v>
      </c>
      <c r="CE11" s="401"/>
      <c r="CF11" s="401"/>
      <c r="CG11" s="401"/>
      <c r="CH11" s="94">
        <v>1</v>
      </c>
      <c r="CI11" s="94">
        <v>1</v>
      </c>
      <c r="CJ11" s="401"/>
      <c r="CK11" s="401"/>
      <c r="CL11" s="401"/>
      <c r="CM11" s="401"/>
      <c r="CN11" s="401"/>
      <c r="CO11" s="401"/>
      <c r="CP11" s="401"/>
      <c r="CQ11" s="401"/>
      <c r="CR11" s="401"/>
      <c r="CS11" s="401"/>
      <c r="CT11" s="401"/>
      <c r="CU11" s="401"/>
      <c r="CV11" s="94">
        <v>2</v>
      </c>
      <c r="CW11" s="401"/>
      <c r="CX11" s="401"/>
      <c r="CY11" s="401"/>
      <c r="CZ11" s="401"/>
      <c r="DA11" s="401"/>
      <c r="DB11" s="401"/>
      <c r="DC11" s="401"/>
      <c r="DD11" s="401"/>
      <c r="DE11" s="401"/>
      <c r="DF11" s="94">
        <f t="shared" si="3"/>
        <v>2</v>
      </c>
    </row>
    <row r="12" spans="1:110" ht="15.75">
      <c r="A12" s="413" t="s">
        <v>92</v>
      </c>
      <c r="B12" s="405">
        <v>1</v>
      </c>
      <c r="C12" s="405">
        <v>1</v>
      </c>
      <c r="D12" s="405">
        <v>1</v>
      </c>
      <c r="E12" s="405">
        <v>1</v>
      </c>
      <c r="F12" s="405">
        <v>1</v>
      </c>
      <c r="G12" s="405">
        <v>1</v>
      </c>
      <c r="H12" s="403"/>
      <c r="I12" s="405">
        <v>1</v>
      </c>
      <c r="J12" s="405">
        <v>1</v>
      </c>
      <c r="K12" s="403">
        <v>0</v>
      </c>
      <c r="L12" s="405">
        <v>1</v>
      </c>
      <c r="M12" s="405">
        <v>1</v>
      </c>
      <c r="N12" s="403"/>
      <c r="O12" s="403"/>
      <c r="P12" s="403"/>
      <c r="Q12" s="405">
        <v>1</v>
      </c>
      <c r="R12" s="403"/>
      <c r="S12" s="408"/>
      <c r="T12" s="403">
        <v>0</v>
      </c>
      <c r="U12" s="385">
        <f t="shared" si="0"/>
        <v>11</v>
      </c>
      <c r="W12" s="402" t="s">
        <v>93</v>
      </c>
      <c r="X12" s="401"/>
      <c r="Y12" s="401"/>
      <c r="Z12" s="94">
        <v>1</v>
      </c>
      <c r="AA12" s="401"/>
      <c r="AB12" s="401"/>
      <c r="AC12" s="401"/>
      <c r="AD12" s="94">
        <v>1</v>
      </c>
      <c r="AE12" s="401"/>
      <c r="AF12" s="401"/>
      <c r="AG12" s="401"/>
      <c r="AH12" s="401"/>
      <c r="AI12" s="401"/>
      <c r="AJ12" s="401"/>
      <c r="AK12" s="401"/>
      <c r="AL12" s="94">
        <v>1</v>
      </c>
      <c r="AM12" s="401"/>
      <c r="AN12" s="401"/>
      <c r="AO12" s="401"/>
      <c r="AP12" s="94">
        <v>1</v>
      </c>
      <c r="AQ12" s="94">
        <v>2</v>
      </c>
      <c r="AR12" s="94">
        <v>1</v>
      </c>
      <c r="AS12" s="94">
        <v>1</v>
      </c>
      <c r="AT12" s="94">
        <v>1</v>
      </c>
      <c r="AU12" s="94">
        <v>1</v>
      </c>
      <c r="AV12" s="401"/>
      <c r="AW12" s="401"/>
      <c r="AX12" s="94">
        <v>1</v>
      </c>
      <c r="AY12" s="94">
        <v>1</v>
      </c>
      <c r="AZ12" s="401"/>
      <c r="BA12" s="94">
        <f t="shared" si="1"/>
        <v>12</v>
      </c>
      <c r="BF12" s="413" t="s">
        <v>92</v>
      </c>
      <c r="BG12" s="405">
        <v>1</v>
      </c>
      <c r="BH12" s="405">
        <v>1</v>
      </c>
      <c r="BI12" s="405">
        <v>1</v>
      </c>
      <c r="BJ12" s="405">
        <v>1</v>
      </c>
      <c r="BK12" s="405">
        <v>1</v>
      </c>
      <c r="BL12" s="405">
        <v>1</v>
      </c>
      <c r="BM12" s="403"/>
      <c r="BN12" s="405">
        <v>1</v>
      </c>
      <c r="BO12" s="405">
        <v>1</v>
      </c>
      <c r="BP12" s="403">
        <v>0</v>
      </c>
      <c r="BQ12" s="405">
        <v>1</v>
      </c>
      <c r="BR12" s="405">
        <v>1</v>
      </c>
      <c r="BS12" s="403"/>
      <c r="BT12" s="403"/>
      <c r="BU12" s="403"/>
      <c r="BV12" s="405">
        <v>1</v>
      </c>
      <c r="BW12" s="403"/>
      <c r="BX12" s="408"/>
      <c r="BY12" s="403">
        <v>0</v>
      </c>
      <c r="BZ12" s="385">
        <f t="shared" si="2"/>
        <v>11</v>
      </c>
      <c r="CA12" s="46"/>
      <c r="CB12" s="402" t="s">
        <v>93</v>
      </c>
      <c r="CC12" s="401"/>
      <c r="CD12" s="94">
        <v>1</v>
      </c>
      <c r="CE12" s="94">
        <v>2</v>
      </c>
      <c r="CF12" s="94">
        <v>1</v>
      </c>
      <c r="CG12" s="401"/>
      <c r="CH12" s="94">
        <v>1</v>
      </c>
      <c r="CI12" s="401"/>
      <c r="CJ12" s="94">
        <v>1</v>
      </c>
      <c r="CK12" s="401"/>
      <c r="CL12" s="94">
        <v>1</v>
      </c>
      <c r="CM12" s="94">
        <v>1</v>
      </c>
      <c r="CN12" s="94">
        <v>1</v>
      </c>
      <c r="CO12" s="94">
        <v>1</v>
      </c>
      <c r="CP12" s="401"/>
      <c r="CQ12" s="94">
        <v>1</v>
      </c>
      <c r="CR12" s="401"/>
      <c r="CS12" s="401"/>
      <c r="CT12" s="401"/>
      <c r="CU12" s="401"/>
      <c r="CV12" s="94">
        <v>1</v>
      </c>
      <c r="CW12" s="401"/>
      <c r="CX12" s="401"/>
      <c r="CY12" s="401"/>
      <c r="CZ12" s="401"/>
      <c r="DA12" s="401"/>
      <c r="DB12" s="401"/>
      <c r="DC12" s="401"/>
      <c r="DD12" s="401"/>
      <c r="DE12" s="401"/>
      <c r="DF12" s="94">
        <f t="shared" si="3"/>
        <v>1</v>
      </c>
    </row>
    <row r="13" spans="1:110" ht="15.75">
      <c r="A13" s="413" t="s">
        <v>94</v>
      </c>
      <c r="B13" s="405">
        <v>1</v>
      </c>
      <c r="C13" s="405">
        <v>1</v>
      </c>
      <c r="D13" s="405">
        <v>1</v>
      </c>
      <c r="E13" s="405">
        <v>1</v>
      </c>
      <c r="F13" s="405">
        <v>1</v>
      </c>
      <c r="G13" s="405">
        <v>1</v>
      </c>
      <c r="H13" s="405">
        <v>1</v>
      </c>
      <c r="I13" s="405">
        <v>1</v>
      </c>
      <c r="J13" s="405">
        <v>1</v>
      </c>
      <c r="K13" s="403">
        <v>0</v>
      </c>
      <c r="L13" s="403">
        <v>0</v>
      </c>
      <c r="M13" s="405">
        <v>1</v>
      </c>
      <c r="N13" s="403"/>
      <c r="O13" s="403"/>
      <c r="P13" s="403"/>
      <c r="Q13" s="403"/>
      <c r="R13" s="403"/>
      <c r="S13" s="408"/>
      <c r="T13" s="403">
        <v>0</v>
      </c>
      <c r="U13" s="385">
        <f t="shared" si="0"/>
        <v>10</v>
      </c>
      <c r="W13" s="402" t="s">
        <v>95</v>
      </c>
      <c r="X13" s="94">
        <v>1</v>
      </c>
      <c r="Y13" s="94">
        <v>1</v>
      </c>
      <c r="Z13" s="401"/>
      <c r="AA13" s="94">
        <v>1</v>
      </c>
      <c r="AB13" s="94">
        <v>1</v>
      </c>
      <c r="AC13" s="94">
        <v>1</v>
      </c>
      <c r="AD13" s="401"/>
      <c r="AE13" s="94">
        <v>1</v>
      </c>
      <c r="AF13" s="401"/>
      <c r="AG13" s="94">
        <v>1</v>
      </c>
      <c r="AH13" s="94">
        <v>1</v>
      </c>
      <c r="AI13" s="94">
        <v>1</v>
      </c>
      <c r="AJ13" s="401"/>
      <c r="AK13" s="94">
        <v>1</v>
      </c>
      <c r="AL13" s="94">
        <v>1</v>
      </c>
      <c r="AM13" s="94">
        <v>2</v>
      </c>
      <c r="AN13" s="94">
        <v>2</v>
      </c>
      <c r="AO13" s="94">
        <v>1</v>
      </c>
      <c r="AP13" s="94">
        <v>1</v>
      </c>
      <c r="AQ13" s="94">
        <v>2</v>
      </c>
      <c r="AR13" s="94">
        <v>1</v>
      </c>
      <c r="AS13" s="94">
        <v>1</v>
      </c>
      <c r="AT13" s="94">
        <v>2</v>
      </c>
      <c r="AU13" s="94">
        <v>1</v>
      </c>
      <c r="AV13" s="94">
        <v>1</v>
      </c>
      <c r="AW13" s="94">
        <v>1</v>
      </c>
      <c r="AX13" s="94">
        <v>1</v>
      </c>
      <c r="AY13" s="94">
        <v>2</v>
      </c>
      <c r="AZ13" s="94">
        <v>2</v>
      </c>
      <c r="BA13" s="94">
        <f t="shared" si="1"/>
        <v>31</v>
      </c>
      <c r="BF13" s="413" t="s">
        <v>94</v>
      </c>
      <c r="BG13" s="405">
        <v>1</v>
      </c>
      <c r="BH13" s="405">
        <v>1</v>
      </c>
      <c r="BI13" s="405">
        <v>1</v>
      </c>
      <c r="BJ13" s="405">
        <v>1</v>
      </c>
      <c r="BK13" s="405">
        <v>1</v>
      </c>
      <c r="BL13" s="405">
        <v>1</v>
      </c>
      <c r="BM13" s="405">
        <v>1</v>
      </c>
      <c r="BN13" s="405">
        <v>1</v>
      </c>
      <c r="BO13" s="405">
        <v>1</v>
      </c>
      <c r="BP13" s="403">
        <v>0</v>
      </c>
      <c r="BQ13" s="403">
        <v>0</v>
      </c>
      <c r="BR13" s="405">
        <v>1</v>
      </c>
      <c r="BS13" s="403"/>
      <c r="BT13" s="403"/>
      <c r="BU13" s="403"/>
      <c r="BV13" s="403"/>
      <c r="BW13" s="403"/>
      <c r="BX13" s="408"/>
      <c r="BY13" s="403">
        <v>0</v>
      </c>
      <c r="BZ13" s="385">
        <f t="shared" si="2"/>
        <v>10</v>
      </c>
      <c r="CA13" s="46"/>
      <c r="CB13" s="402" t="s">
        <v>95</v>
      </c>
      <c r="CC13" s="94">
        <v>1</v>
      </c>
      <c r="CD13" s="94">
        <v>1</v>
      </c>
      <c r="CE13" s="94">
        <v>2</v>
      </c>
      <c r="CF13" s="94">
        <v>2</v>
      </c>
      <c r="CG13" s="94">
        <v>1</v>
      </c>
      <c r="CH13" s="401"/>
      <c r="CI13" s="94">
        <v>1</v>
      </c>
      <c r="CJ13" s="94">
        <v>1</v>
      </c>
      <c r="CK13" s="94">
        <v>1</v>
      </c>
      <c r="CL13" s="94">
        <v>1</v>
      </c>
      <c r="CM13" s="94">
        <v>1</v>
      </c>
      <c r="CN13" s="94">
        <v>2</v>
      </c>
      <c r="CO13" s="94">
        <v>1</v>
      </c>
      <c r="CP13" s="94">
        <v>1</v>
      </c>
      <c r="CQ13" s="94">
        <v>1</v>
      </c>
      <c r="CR13" s="94">
        <v>1</v>
      </c>
      <c r="CS13" s="94">
        <v>2</v>
      </c>
      <c r="CT13" s="94">
        <v>1</v>
      </c>
      <c r="CU13" s="94">
        <v>1</v>
      </c>
      <c r="CV13" s="401"/>
      <c r="CW13" s="94">
        <v>1</v>
      </c>
      <c r="CX13" s="401"/>
      <c r="CY13" s="94">
        <v>1</v>
      </c>
      <c r="CZ13" s="94">
        <v>1</v>
      </c>
      <c r="DA13" s="94">
        <v>1</v>
      </c>
      <c r="DB13" s="401"/>
      <c r="DC13" s="94">
        <v>2</v>
      </c>
      <c r="DD13" s="94">
        <v>2</v>
      </c>
      <c r="DE13" s="94">
        <v>1</v>
      </c>
      <c r="DF13" s="94">
        <f t="shared" si="3"/>
        <v>11</v>
      </c>
    </row>
    <row r="14" spans="1:110" ht="15.75">
      <c r="A14" s="413" t="s">
        <v>96</v>
      </c>
      <c r="B14" s="405">
        <v>1</v>
      </c>
      <c r="C14" s="405">
        <v>1</v>
      </c>
      <c r="D14" s="405">
        <v>1</v>
      </c>
      <c r="E14" s="405">
        <v>1</v>
      </c>
      <c r="F14" s="403">
        <v>0</v>
      </c>
      <c r="G14" s="405">
        <v>1</v>
      </c>
      <c r="H14" s="405">
        <v>1</v>
      </c>
      <c r="I14" s="403">
        <v>0</v>
      </c>
      <c r="J14" s="405">
        <v>1</v>
      </c>
      <c r="K14" s="403">
        <v>0</v>
      </c>
      <c r="L14" s="403">
        <v>0</v>
      </c>
      <c r="M14" s="405">
        <v>1</v>
      </c>
      <c r="N14" s="405">
        <v>1</v>
      </c>
      <c r="O14" s="403"/>
      <c r="P14" s="403"/>
      <c r="Q14" s="403"/>
      <c r="R14" s="405">
        <v>1</v>
      </c>
      <c r="S14" s="408"/>
      <c r="T14" s="403">
        <v>0</v>
      </c>
      <c r="U14" s="385">
        <f t="shared" si="0"/>
        <v>10</v>
      </c>
      <c r="W14" s="402" t="s">
        <v>97</v>
      </c>
      <c r="X14" s="401"/>
      <c r="Y14" s="401"/>
      <c r="Z14" s="94">
        <v>1</v>
      </c>
      <c r="AA14" s="94"/>
      <c r="AB14" s="94">
        <v>1</v>
      </c>
      <c r="AC14" s="94">
        <v>1</v>
      </c>
      <c r="AD14" s="403"/>
      <c r="AE14" s="401"/>
      <c r="AF14" s="401"/>
      <c r="AG14" s="401"/>
      <c r="AH14" s="401"/>
      <c r="AI14" s="401"/>
      <c r="AJ14" s="401"/>
      <c r="AK14" s="401"/>
      <c r="AL14" s="94">
        <v>1</v>
      </c>
      <c r="AM14" s="401"/>
      <c r="AN14" s="401"/>
      <c r="AO14" s="401"/>
      <c r="AP14" s="401"/>
      <c r="AQ14" s="94">
        <v>1</v>
      </c>
      <c r="AR14" s="94">
        <v>1</v>
      </c>
      <c r="AS14" s="401"/>
      <c r="AT14" s="401"/>
      <c r="AU14" s="94">
        <v>1</v>
      </c>
      <c r="AV14" s="401"/>
      <c r="AW14" s="94">
        <v>1</v>
      </c>
      <c r="AX14" s="401"/>
      <c r="AY14" s="94">
        <v>1</v>
      </c>
      <c r="AZ14" s="401"/>
      <c r="BA14" s="94">
        <f t="shared" si="1"/>
        <v>9</v>
      </c>
      <c r="BF14" s="413" t="s">
        <v>96</v>
      </c>
      <c r="BG14" s="405">
        <v>1</v>
      </c>
      <c r="BH14" s="405">
        <v>1</v>
      </c>
      <c r="BI14" s="405">
        <v>1</v>
      </c>
      <c r="BJ14" s="405">
        <v>1</v>
      </c>
      <c r="BK14" s="403">
        <v>0</v>
      </c>
      <c r="BL14" s="405">
        <v>1</v>
      </c>
      <c r="BM14" s="405">
        <v>1</v>
      </c>
      <c r="BN14" s="403">
        <v>0</v>
      </c>
      <c r="BO14" s="405">
        <v>1</v>
      </c>
      <c r="BP14" s="403">
        <v>0</v>
      </c>
      <c r="BQ14" s="403">
        <v>0</v>
      </c>
      <c r="BR14" s="405">
        <v>1</v>
      </c>
      <c r="BS14" s="405">
        <v>1</v>
      </c>
      <c r="BT14" s="403"/>
      <c r="BU14" s="403"/>
      <c r="BV14" s="403"/>
      <c r="BW14" s="405">
        <v>1</v>
      </c>
      <c r="BX14" s="408"/>
      <c r="BY14" s="403">
        <v>0</v>
      </c>
      <c r="BZ14" s="385">
        <f t="shared" si="2"/>
        <v>10</v>
      </c>
      <c r="CA14" s="46"/>
      <c r="CB14" s="402" t="s">
        <v>97</v>
      </c>
      <c r="CC14" s="94"/>
      <c r="CD14" s="401"/>
      <c r="CE14" s="94">
        <v>1</v>
      </c>
      <c r="CF14" s="94">
        <v>1</v>
      </c>
      <c r="CG14" s="94">
        <v>1</v>
      </c>
      <c r="CH14" s="403"/>
      <c r="CI14" s="401"/>
      <c r="CJ14" s="94">
        <v>1</v>
      </c>
      <c r="CK14" s="401"/>
      <c r="CL14" s="94">
        <v>1</v>
      </c>
      <c r="CM14" s="401"/>
      <c r="CN14" s="401"/>
      <c r="CO14" s="94">
        <v>1</v>
      </c>
      <c r="CP14" s="94">
        <v>1</v>
      </c>
      <c r="CQ14" s="401"/>
      <c r="CR14" s="401"/>
      <c r="CS14" s="401"/>
      <c r="CT14" s="401"/>
      <c r="CU14" s="401"/>
      <c r="CV14" s="94">
        <v>1</v>
      </c>
      <c r="CW14" s="94">
        <v>1</v>
      </c>
      <c r="CX14" s="401"/>
      <c r="CY14" s="401"/>
      <c r="CZ14" s="401"/>
      <c r="DA14" s="401"/>
      <c r="DB14" s="401"/>
      <c r="DC14" s="401"/>
      <c r="DD14" s="401"/>
      <c r="DE14" s="401"/>
      <c r="DF14" s="94">
        <f t="shared" si="3"/>
        <v>2</v>
      </c>
    </row>
    <row r="15" spans="1:110" ht="15.75">
      <c r="A15" s="413" t="s">
        <v>98</v>
      </c>
      <c r="B15" s="405">
        <v>2</v>
      </c>
      <c r="C15" s="405">
        <v>2</v>
      </c>
      <c r="D15" s="405">
        <v>2</v>
      </c>
      <c r="E15" s="405">
        <v>2</v>
      </c>
      <c r="F15" s="405">
        <v>1</v>
      </c>
      <c r="G15" s="403">
        <v>0</v>
      </c>
      <c r="H15" s="403"/>
      <c r="I15" s="405">
        <v>1</v>
      </c>
      <c r="J15" s="405">
        <v>2</v>
      </c>
      <c r="K15" s="405">
        <v>1</v>
      </c>
      <c r="L15" s="403">
        <v>0</v>
      </c>
      <c r="M15" s="405">
        <v>2</v>
      </c>
      <c r="N15" s="403"/>
      <c r="O15" s="403"/>
      <c r="P15" s="403"/>
      <c r="Q15" s="405">
        <v>1</v>
      </c>
      <c r="R15" s="405">
        <v>1</v>
      </c>
      <c r="S15" s="408"/>
      <c r="T15" s="403">
        <v>0</v>
      </c>
      <c r="U15" s="385">
        <f t="shared" si="0"/>
        <v>17</v>
      </c>
      <c r="W15" s="402" t="s">
        <v>99</v>
      </c>
      <c r="X15" s="94">
        <v>1</v>
      </c>
      <c r="Y15" s="401"/>
      <c r="Z15" s="401"/>
      <c r="AA15" s="94">
        <v>1</v>
      </c>
      <c r="AB15" s="94">
        <v>1</v>
      </c>
      <c r="AC15" s="401"/>
      <c r="AD15" s="94">
        <v>1</v>
      </c>
      <c r="AE15" s="94">
        <v>1</v>
      </c>
      <c r="AF15" s="401"/>
      <c r="AG15" s="401"/>
      <c r="AH15" s="401"/>
      <c r="AI15" s="401"/>
      <c r="AJ15" s="401"/>
      <c r="AK15" s="401"/>
      <c r="AL15" s="94">
        <v>2</v>
      </c>
      <c r="AM15" s="94">
        <v>1</v>
      </c>
      <c r="AN15" s="94">
        <v>1</v>
      </c>
      <c r="AO15" s="401"/>
      <c r="AP15" s="94">
        <v>2</v>
      </c>
      <c r="AQ15" s="94">
        <v>1</v>
      </c>
      <c r="AR15" s="94">
        <v>1</v>
      </c>
      <c r="AS15" s="401"/>
      <c r="AT15" s="401"/>
      <c r="AU15" s="401"/>
      <c r="AV15" s="401"/>
      <c r="AW15" s="401"/>
      <c r="AX15" s="401"/>
      <c r="AY15" s="94">
        <v>2</v>
      </c>
      <c r="AZ15" s="94">
        <v>1</v>
      </c>
      <c r="BA15" s="94">
        <f t="shared" si="1"/>
        <v>16</v>
      </c>
      <c r="BF15" s="413" t="s">
        <v>98</v>
      </c>
      <c r="BG15" s="405">
        <v>2</v>
      </c>
      <c r="BH15" s="405">
        <v>2</v>
      </c>
      <c r="BI15" s="405">
        <v>2</v>
      </c>
      <c r="BJ15" s="405">
        <v>2</v>
      </c>
      <c r="BK15" s="405">
        <v>1</v>
      </c>
      <c r="BL15" s="403">
        <v>0</v>
      </c>
      <c r="BM15" s="403"/>
      <c r="BN15" s="405">
        <v>1</v>
      </c>
      <c r="BO15" s="405">
        <v>2</v>
      </c>
      <c r="BP15" s="405">
        <v>1</v>
      </c>
      <c r="BQ15" s="403">
        <v>0</v>
      </c>
      <c r="BR15" s="405">
        <v>2</v>
      </c>
      <c r="BS15" s="403"/>
      <c r="BT15" s="403"/>
      <c r="BU15" s="403"/>
      <c r="BV15" s="405">
        <v>1</v>
      </c>
      <c r="BW15" s="405">
        <v>1</v>
      </c>
      <c r="BX15" s="408"/>
      <c r="BY15" s="403">
        <v>0</v>
      </c>
      <c r="BZ15" s="385">
        <f t="shared" si="2"/>
        <v>17</v>
      </c>
      <c r="CA15" s="46"/>
      <c r="CB15" s="402" t="s">
        <v>99</v>
      </c>
      <c r="CC15" s="94">
        <v>1</v>
      </c>
      <c r="CD15" s="94">
        <v>2</v>
      </c>
      <c r="CE15" s="94">
        <v>1</v>
      </c>
      <c r="CF15" s="94">
        <v>2</v>
      </c>
      <c r="CG15" s="401"/>
      <c r="CH15" s="94">
        <v>1</v>
      </c>
      <c r="CI15" s="401"/>
      <c r="CJ15" s="94">
        <v>2</v>
      </c>
      <c r="CK15" s="401"/>
      <c r="CL15" s="94">
        <v>1</v>
      </c>
      <c r="CM15" s="401"/>
      <c r="CN15" s="401"/>
      <c r="CO15" s="401"/>
      <c r="CP15" s="401"/>
      <c r="CQ15" s="401"/>
      <c r="CR15" s="94">
        <v>1</v>
      </c>
      <c r="CS15" s="94">
        <v>1</v>
      </c>
      <c r="CT15" s="94">
        <v>1</v>
      </c>
      <c r="CU15" s="401"/>
      <c r="CV15" s="401"/>
      <c r="CW15" s="94">
        <v>1</v>
      </c>
      <c r="CX15" s="401"/>
      <c r="CY15" s="401"/>
      <c r="CZ15" s="401"/>
      <c r="DA15" s="401"/>
      <c r="DB15" s="401"/>
      <c r="DC15" s="94">
        <v>1</v>
      </c>
      <c r="DD15" s="94">
        <v>1</v>
      </c>
      <c r="DE15" s="401"/>
      <c r="DF15" s="94">
        <f t="shared" si="3"/>
        <v>4</v>
      </c>
    </row>
    <row r="16" spans="1:110" ht="15.75">
      <c r="A16" s="413" t="s">
        <v>100</v>
      </c>
      <c r="B16" s="405">
        <v>2</v>
      </c>
      <c r="C16" s="405">
        <v>1</v>
      </c>
      <c r="D16" s="405">
        <v>2</v>
      </c>
      <c r="E16" s="405">
        <v>1</v>
      </c>
      <c r="F16" s="405">
        <v>1</v>
      </c>
      <c r="G16" s="405">
        <v>1</v>
      </c>
      <c r="H16" s="403"/>
      <c r="I16" s="403">
        <v>0</v>
      </c>
      <c r="J16" s="405">
        <v>2</v>
      </c>
      <c r="K16" s="403">
        <v>0</v>
      </c>
      <c r="L16" s="403">
        <v>0</v>
      </c>
      <c r="M16" s="405">
        <v>2</v>
      </c>
      <c r="N16" s="403"/>
      <c r="O16" s="403"/>
      <c r="P16" s="403"/>
      <c r="Q16" s="403"/>
      <c r="R16" s="405">
        <v>1</v>
      </c>
      <c r="S16" s="408"/>
      <c r="T16" s="403">
        <v>0</v>
      </c>
      <c r="U16" s="385">
        <f t="shared" si="0"/>
        <v>13</v>
      </c>
      <c r="W16" s="402" t="s">
        <v>101</v>
      </c>
      <c r="X16" s="401"/>
      <c r="Y16" s="401"/>
      <c r="Z16" s="401"/>
      <c r="AA16" s="94">
        <v>1</v>
      </c>
      <c r="AB16" s="94">
        <v>2</v>
      </c>
      <c r="AC16" s="401"/>
      <c r="AD16" s="401"/>
      <c r="AE16" s="94">
        <v>1</v>
      </c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94">
        <v>2</v>
      </c>
      <c r="AQ16" s="401"/>
      <c r="AR16" s="401"/>
      <c r="AS16" s="94">
        <v>1</v>
      </c>
      <c r="AT16" s="94">
        <v>1</v>
      </c>
      <c r="AU16" s="401"/>
      <c r="AV16" s="401"/>
      <c r="AW16" s="401"/>
      <c r="AX16" s="401"/>
      <c r="AY16" s="401"/>
      <c r="AZ16" s="401"/>
      <c r="BA16" s="94">
        <f t="shared" si="1"/>
        <v>8</v>
      </c>
      <c r="BF16" s="413" t="s">
        <v>100</v>
      </c>
      <c r="BG16" s="405">
        <v>2</v>
      </c>
      <c r="BH16" s="405">
        <v>1</v>
      </c>
      <c r="BI16" s="405">
        <v>2</v>
      </c>
      <c r="BJ16" s="405">
        <v>1</v>
      </c>
      <c r="BK16" s="405">
        <v>1</v>
      </c>
      <c r="BL16" s="405">
        <v>1</v>
      </c>
      <c r="BM16" s="403"/>
      <c r="BN16" s="403">
        <v>0</v>
      </c>
      <c r="BO16" s="405">
        <v>2</v>
      </c>
      <c r="BP16" s="403">
        <v>0</v>
      </c>
      <c r="BQ16" s="403">
        <v>0</v>
      </c>
      <c r="BR16" s="405">
        <v>2</v>
      </c>
      <c r="BS16" s="403"/>
      <c r="BT16" s="403"/>
      <c r="BU16" s="403"/>
      <c r="BV16" s="403"/>
      <c r="BW16" s="405">
        <v>1</v>
      </c>
      <c r="BX16" s="408"/>
      <c r="BY16" s="403">
        <v>0</v>
      </c>
      <c r="BZ16" s="385">
        <f t="shared" si="2"/>
        <v>13</v>
      </c>
      <c r="CA16" s="46"/>
      <c r="CB16" s="402" t="s">
        <v>101</v>
      </c>
      <c r="CC16" s="94">
        <v>1</v>
      </c>
      <c r="CD16" s="94">
        <v>2</v>
      </c>
      <c r="CE16" s="401"/>
      <c r="CF16" s="401"/>
      <c r="CG16" s="401"/>
      <c r="CH16" s="401"/>
      <c r="CI16" s="401"/>
      <c r="CJ16" s="401"/>
      <c r="CK16" s="401"/>
      <c r="CL16" s="401"/>
      <c r="CM16" s="94">
        <v>1</v>
      </c>
      <c r="CN16" s="94">
        <v>1</v>
      </c>
      <c r="CO16" s="401"/>
      <c r="CP16" s="401"/>
      <c r="CQ16" s="401"/>
      <c r="CR16" s="94">
        <v>1</v>
      </c>
      <c r="CS16" s="401"/>
      <c r="CT16" s="401"/>
      <c r="CU16" s="401"/>
      <c r="CV16" s="401"/>
      <c r="CW16" s="94">
        <v>2</v>
      </c>
      <c r="CX16" s="401"/>
      <c r="CY16" s="401"/>
      <c r="CZ16" s="401"/>
      <c r="DA16" s="401"/>
      <c r="DB16" s="401"/>
      <c r="DC16" s="401"/>
      <c r="DD16" s="401"/>
      <c r="DE16" s="401"/>
      <c r="DF16" s="94">
        <f t="shared" si="3"/>
        <v>2</v>
      </c>
    </row>
    <row r="17" spans="1:110" ht="15.75">
      <c r="A17" s="413" t="s">
        <v>102</v>
      </c>
      <c r="B17" s="405">
        <v>1</v>
      </c>
      <c r="C17" s="405">
        <v>1</v>
      </c>
      <c r="D17" s="405">
        <v>1</v>
      </c>
      <c r="E17" s="405">
        <v>1</v>
      </c>
      <c r="F17" s="403">
        <v>0</v>
      </c>
      <c r="G17" s="403">
        <v>0</v>
      </c>
      <c r="H17" s="405">
        <v>1</v>
      </c>
      <c r="I17" s="403">
        <v>0</v>
      </c>
      <c r="J17" s="405">
        <v>1</v>
      </c>
      <c r="K17" s="405">
        <v>1</v>
      </c>
      <c r="L17" s="403">
        <v>0</v>
      </c>
      <c r="M17" s="405">
        <v>1</v>
      </c>
      <c r="N17" s="403"/>
      <c r="O17" s="405">
        <v>1</v>
      </c>
      <c r="P17" s="403"/>
      <c r="Q17" s="405">
        <v>1</v>
      </c>
      <c r="R17" s="405">
        <v>1</v>
      </c>
      <c r="S17" s="404">
        <v>1</v>
      </c>
      <c r="T17" s="403">
        <v>0</v>
      </c>
      <c r="U17" s="385">
        <f t="shared" si="0"/>
        <v>12</v>
      </c>
      <c r="W17" s="402" t="s">
        <v>103</v>
      </c>
      <c r="X17" s="401"/>
      <c r="Y17" s="401"/>
      <c r="Z17" s="401"/>
      <c r="AA17" s="94">
        <v>2</v>
      </c>
      <c r="AB17" s="94">
        <v>1</v>
      </c>
      <c r="AC17" s="401"/>
      <c r="AD17" s="94">
        <v>1</v>
      </c>
      <c r="AE17" s="401"/>
      <c r="AF17" s="401"/>
      <c r="AG17" s="401"/>
      <c r="AH17" s="401"/>
      <c r="AI17" s="94">
        <v>1</v>
      </c>
      <c r="AJ17" s="401"/>
      <c r="AK17" s="94">
        <v>1</v>
      </c>
      <c r="AL17" s="94">
        <v>1</v>
      </c>
      <c r="AM17" s="94">
        <v>2</v>
      </c>
      <c r="AN17" s="94">
        <v>1</v>
      </c>
      <c r="AO17" s="401"/>
      <c r="AP17" s="94">
        <v>2</v>
      </c>
      <c r="AQ17" s="94">
        <v>2</v>
      </c>
      <c r="AR17" s="94">
        <v>1</v>
      </c>
      <c r="AS17" s="94">
        <v>1</v>
      </c>
      <c r="AT17" s="94">
        <v>2</v>
      </c>
      <c r="AU17" s="94">
        <v>2</v>
      </c>
      <c r="AV17" s="401"/>
      <c r="AW17" s="401"/>
      <c r="AX17" s="94">
        <v>1</v>
      </c>
      <c r="AY17" s="94">
        <v>1</v>
      </c>
      <c r="AZ17" s="94">
        <v>1</v>
      </c>
      <c r="BA17" s="94">
        <f t="shared" si="1"/>
        <v>23</v>
      </c>
      <c r="BF17" s="413" t="s">
        <v>102</v>
      </c>
      <c r="BG17" s="405">
        <v>1</v>
      </c>
      <c r="BH17" s="405">
        <v>1</v>
      </c>
      <c r="BI17" s="405">
        <v>1</v>
      </c>
      <c r="BJ17" s="405">
        <v>1</v>
      </c>
      <c r="BK17" s="403">
        <v>0</v>
      </c>
      <c r="BL17" s="403">
        <v>0</v>
      </c>
      <c r="BM17" s="405">
        <v>1</v>
      </c>
      <c r="BN17" s="403">
        <v>0</v>
      </c>
      <c r="BO17" s="405">
        <v>1</v>
      </c>
      <c r="BP17" s="405">
        <v>1</v>
      </c>
      <c r="BQ17" s="403">
        <v>0</v>
      </c>
      <c r="BR17" s="405">
        <v>1</v>
      </c>
      <c r="BS17" s="403"/>
      <c r="BT17" s="405">
        <v>1</v>
      </c>
      <c r="BU17" s="403"/>
      <c r="BV17" s="405">
        <v>1</v>
      </c>
      <c r="BW17" s="405">
        <v>1</v>
      </c>
      <c r="BX17" s="404">
        <v>1</v>
      </c>
      <c r="BY17" s="403">
        <v>0</v>
      </c>
      <c r="BZ17" s="385">
        <f t="shared" si="2"/>
        <v>12</v>
      </c>
      <c r="CA17" s="46"/>
      <c r="CB17" s="402" t="s">
        <v>103</v>
      </c>
      <c r="CC17" s="94">
        <v>2</v>
      </c>
      <c r="CD17" s="94">
        <v>2</v>
      </c>
      <c r="CE17" s="94">
        <v>2</v>
      </c>
      <c r="CF17" s="94">
        <v>1</v>
      </c>
      <c r="CG17" s="401"/>
      <c r="CH17" s="94">
        <v>1</v>
      </c>
      <c r="CI17" s="94">
        <v>1</v>
      </c>
      <c r="CJ17" s="94">
        <v>1</v>
      </c>
      <c r="CK17" s="401"/>
      <c r="CL17" s="94">
        <v>1</v>
      </c>
      <c r="CM17" s="94">
        <v>1</v>
      </c>
      <c r="CN17" s="94">
        <v>2</v>
      </c>
      <c r="CO17" s="94">
        <v>2</v>
      </c>
      <c r="CP17" s="401"/>
      <c r="CQ17" s="94">
        <v>1</v>
      </c>
      <c r="CR17" s="401"/>
      <c r="CS17" s="94">
        <v>1</v>
      </c>
      <c r="CT17" s="401"/>
      <c r="CU17" s="401"/>
      <c r="CV17" s="401"/>
      <c r="CW17" s="94">
        <v>1</v>
      </c>
      <c r="CX17" s="401"/>
      <c r="CY17" s="401"/>
      <c r="CZ17" s="401"/>
      <c r="DA17" s="94">
        <v>1</v>
      </c>
      <c r="DB17" s="401"/>
      <c r="DC17" s="94">
        <v>2</v>
      </c>
      <c r="DD17" s="94">
        <v>1</v>
      </c>
      <c r="DE17" s="401"/>
      <c r="DF17" s="94">
        <f t="shared" si="3"/>
        <v>5</v>
      </c>
    </row>
    <row r="18" spans="1:110" ht="15.75">
      <c r="A18" s="413" t="s">
        <v>104</v>
      </c>
      <c r="B18" s="405">
        <v>3</v>
      </c>
      <c r="C18" s="405">
        <v>3</v>
      </c>
      <c r="D18" s="405">
        <v>1</v>
      </c>
      <c r="E18" s="405">
        <v>1</v>
      </c>
      <c r="F18" s="405">
        <v>1</v>
      </c>
      <c r="G18" s="405">
        <v>1</v>
      </c>
      <c r="H18" s="405">
        <v>1</v>
      </c>
      <c r="I18" s="405">
        <v>1</v>
      </c>
      <c r="J18" s="405">
        <v>3</v>
      </c>
      <c r="K18" s="403">
        <v>0</v>
      </c>
      <c r="L18" s="403">
        <v>0</v>
      </c>
      <c r="M18" s="405">
        <v>2</v>
      </c>
      <c r="N18" s="403"/>
      <c r="O18" s="405">
        <v>1</v>
      </c>
      <c r="P18" s="403"/>
      <c r="Q18" s="403"/>
      <c r="R18" s="403"/>
      <c r="S18" s="408"/>
      <c r="T18" s="403">
        <v>0</v>
      </c>
      <c r="U18" s="385">
        <f t="shared" si="0"/>
        <v>18</v>
      </c>
      <c r="W18" s="402" t="s">
        <v>105</v>
      </c>
      <c r="X18" s="401"/>
      <c r="Y18" s="401"/>
      <c r="Z18" s="94">
        <v>2</v>
      </c>
      <c r="AA18" s="94">
        <v>2</v>
      </c>
      <c r="AB18" s="401"/>
      <c r="AC18" s="94">
        <v>2</v>
      </c>
      <c r="AD18" s="401"/>
      <c r="AE18" s="94">
        <v>2</v>
      </c>
      <c r="AF18" s="401"/>
      <c r="AG18" s="401"/>
      <c r="AH18" s="401"/>
      <c r="AI18" s="401"/>
      <c r="AJ18" s="401"/>
      <c r="AK18" s="94">
        <v>2</v>
      </c>
      <c r="AL18" s="401"/>
      <c r="AM18" s="401"/>
      <c r="AN18" s="401"/>
      <c r="AO18" s="401"/>
      <c r="AP18" s="401"/>
      <c r="AQ18" s="94">
        <v>2</v>
      </c>
      <c r="AR18" s="94">
        <v>1</v>
      </c>
      <c r="AS18" s="401"/>
      <c r="AT18" s="401"/>
      <c r="AU18" s="94">
        <v>1</v>
      </c>
      <c r="AV18" s="401"/>
      <c r="AW18" s="94">
        <v>2</v>
      </c>
      <c r="AX18" s="401"/>
      <c r="AY18" s="401"/>
      <c r="AZ18" s="401"/>
      <c r="BA18" s="94">
        <f t="shared" si="1"/>
        <v>16</v>
      </c>
      <c r="BF18" s="413" t="s">
        <v>104</v>
      </c>
      <c r="BG18" s="405">
        <v>3</v>
      </c>
      <c r="BH18" s="405">
        <v>3</v>
      </c>
      <c r="BI18" s="405">
        <v>1</v>
      </c>
      <c r="BJ18" s="405">
        <v>1</v>
      </c>
      <c r="BK18" s="405">
        <v>1</v>
      </c>
      <c r="BL18" s="405">
        <v>1</v>
      </c>
      <c r="BM18" s="405">
        <v>1</v>
      </c>
      <c r="BN18" s="405">
        <v>1</v>
      </c>
      <c r="BO18" s="405">
        <v>3</v>
      </c>
      <c r="BP18" s="403">
        <v>0</v>
      </c>
      <c r="BQ18" s="403">
        <v>0</v>
      </c>
      <c r="BR18" s="405">
        <v>2</v>
      </c>
      <c r="BS18" s="403"/>
      <c r="BT18" s="405">
        <v>1</v>
      </c>
      <c r="BU18" s="403"/>
      <c r="BV18" s="403"/>
      <c r="BW18" s="403"/>
      <c r="BX18" s="408"/>
      <c r="BY18" s="403">
        <v>0</v>
      </c>
      <c r="BZ18" s="385">
        <f t="shared" si="2"/>
        <v>18</v>
      </c>
      <c r="CA18" s="46"/>
      <c r="CB18" s="402" t="s">
        <v>105</v>
      </c>
      <c r="CC18" s="94">
        <v>2</v>
      </c>
      <c r="CD18" s="401"/>
      <c r="CE18" s="94">
        <v>2</v>
      </c>
      <c r="CF18" s="401"/>
      <c r="CG18" s="94">
        <v>2</v>
      </c>
      <c r="CH18" s="401"/>
      <c r="CI18" s="94">
        <v>2</v>
      </c>
      <c r="CJ18" s="401"/>
      <c r="CK18" s="401"/>
      <c r="CL18" s="94">
        <v>1</v>
      </c>
      <c r="CM18" s="401"/>
      <c r="CN18" s="401"/>
      <c r="CO18" s="94">
        <v>1</v>
      </c>
      <c r="CP18" s="94">
        <v>2</v>
      </c>
      <c r="CQ18" s="401"/>
      <c r="CR18" s="94">
        <v>2</v>
      </c>
      <c r="CS18" s="401"/>
      <c r="CT18" s="401"/>
      <c r="CU18" s="401"/>
      <c r="CV18" s="94">
        <v>2</v>
      </c>
      <c r="CW18" s="401"/>
      <c r="CX18" s="401"/>
      <c r="CY18" s="401"/>
      <c r="CZ18" s="401"/>
      <c r="DA18" s="401"/>
      <c r="DB18" s="401"/>
      <c r="DC18" s="401"/>
      <c r="DD18" s="401"/>
      <c r="DE18" s="401"/>
      <c r="DF18" s="94">
        <f t="shared" si="3"/>
        <v>2</v>
      </c>
    </row>
    <row r="19" spans="1:110" ht="15.75">
      <c r="A19" s="413" t="s">
        <v>106</v>
      </c>
      <c r="B19" s="405">
        <v>1</v>
      </c>
      <c r="C19" s="405">
        <v>1</v>
      </c>
      <c r="D19" s="405">
        <v>1</v>
      </c>
      <c r="E19" s="405">
        <v>1</v>
      </c>
      <c r="F19" s="405">
        <v>1</v>
      </c>
      <c r="G19" s="405">
        <v>1</v>
      </c>
      <c r="H19" s="403"/>
      <c r="I19" s="405">
        <v>1</v>
      </c>
      <c r="J19" s="405">
        <v>1</v>
      </c>
      <c r="K19" s="403">
        <v>0</v>
      </c>
      <c r="L19" s="405">
        <v>1</v>
      </c>
      <c r="M19" s="405">
        <v>1</v>
      </c>
      <c r="N19" s="403"/>
      <c r="O19" s="403"/>
      <c r="P19" s="403"/>
      <c r="Q19" s="403"/>
      <c r="R19" s="403"/>
      <c r="S19" s="408"/>
      <c r="T19" s="403">
        <v>0</v>
      </c>
      <c r="U19" s="385">
        <f t="shared" si="0"/>
        <v>10</v>
      </c>
      <c r="W19" s="402" t="s">
        <v>107</v>
      </c>
      <c r="X19" s="401"/>
      <c r="Y19" s="401"/>
      <c r="Z19" s="401"/>
      <c r="AA19" s="94">
        <v>2</v>
      </c>
      <c r="AB19" s="401"/>
      <c r="AC19" s="401"/>
      <c r="AD19" s="94">
        <v>1</v>
      </c>
      <c r="AE19" s="94">
        <v>1</v>
      </c>
      <c r="AF19" s="401"/>
      <c r="AG19" s="401"/>
      <c r="AH19" s="401"/>
      <c r="AI19" s="401"/>
      <c r="AJ19" s="401"/>
      <c r="AK19" s="94">
        <v>1</v>
      </c>
      <c r="AL19" s="401"/>
      <c r="AM19" s="401"/>
      <c r="AN19" s="401"/>
      <c r="AO19" s="401"/>
      <c r="AP19" s="401"/>
      <c r="AQ19" s="94">
        <v>1</v>
      </c>
      <c r="AR19" s="401"/>
      <c r="AS19" s="401"/>
      <c r="AT19" s="401"/>
      <c r="AU19" s="401"/>
      <c r="AV19" s="401"/>
      <c r="AW19" s="401"/>
      <c r="AX19" s="401"/>
      <c r="AY19" s="401"/>
      <c r="AZ19" s="94">
        <v>1</v>
      </c>
      <c r="BA19" s="94">
        <f t="shared" si="1"/>
        <v>7</v>
      </c>
      <c r="BF19" s="413" t="s">
        <v>106</v>
      </c>
      <c r="BG19" s="405">
        <v>1</v>
      </c>
      <c r="BH19" s="405">
        <v>1</v>
      </c>
      <c r="BI19" s="405">
        <v>1</v>
      </c>
      <c r="BJ19" s="405">
        <v>1</v>
      </c>
      <c r="BK19" s="405">
        <v>1</v>
      </c>
      <c r="BL19" s="405">
        <v>1</v>
      </c>
      <c r="BM19" s="403"/>
      <c r="BN19" s="405">
        <v>1</v>
      </c>
      <c r="BO19" s="405">
        <v>1</v>
      </c>
      <c r="BP19" s="403">
        <v>0</v>
      </c>
      <c r="BQ19" s="405">
        <v>1</v>
      </c>
      <c r="BR19" s="405">
        <v>1</v>
      </c>
      <c r="BS19" s="403"/>
      <c r="BT19" s="403"/>
      <c r="BU19" s="403"/>
      <c r="BV19" s="403"/>
      <c r="BW19" s="403"/>
      <c r="BX19" s="408"/>
      <c r="BY19" s="403">
        <v>0</v>
      </c>
      <c r="BZ19" s="385">
        <f t="shared" si="2"/>
        <v>10</v>
      </c>
      <c r="CA19" s="46"/>
      <c r="CB19" s="402" t="s">
        <v>107</v>
      </c>
      <c r="CC19" s="94">
        <v>2</v>
      </c>
      <c r="CD19" s="401"/>
      <c r="CE19" s="94">
        <v>1</v>
      </c>
      <c r="CF19" s="401"/>
      <c r="CG19" s="401"/>
      <c r="CH19" s="94">
        <v>1</v>
      </c>
      <c r="CI19" s="94">
        <v>1</v>
      </c>
      <c r="CJ19" s="401"/>
      <c r="CK19" s="401"/>
      <c r="CL19" s="401"/>
      <c r="CM19" s="401"/>
      <c r="CN19" s="401"/>
      <c r="CO19" s="401"/>
      <c r="CP19" s="401"/>
      <c r="CQ19" s="401"/>
      <c r="CR19" s="94">
        <v>1</v>
      </c>
      <c r="CS19" s="94">
        <v>1</v>
      </c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401"/>
      <c r="DF19" s="94">
        <f t="shared" si="3"/>
        <v>0</v>
      </c>
    </row>
    <row r="20" spans="1:53" ht="15.75">
      <c r="A20" s="412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385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</row>
    <row r="21" spans="1:53" ht="15.75">
      <c r="A21" s="412"/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385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</row>
    <row r="22" spans="1:53" ht="15.75">
      <c r="A22" s="406" t="s">
        <v>108</v>
      </c>
      <c r="B22" s="405">
        <v>3</v>
      </c>
      <c r="C22" s="405">
        <v>3</v>
      </c>
      <c r="D22" s="405">
        <v>4</v>
      </c>
      <c r="E22" s="405">
        <v>4</v>
      </c>
      <c r="F22" s="405">
        <v>3</v>
      </c>
      <c r="G22" s="405">
        <v>3</v>
      </c>
      <c r="H22" s="405">
        <v>1</v>
      </c>
      <c r="I22" s="405">
        <v>3</v>
      </c>
      <c r="J22" s="405">
        <v>2</v>
      </c>
      <c r="K22" s="405">
        <v>1.5</v>
      </c>
      <c r="L22" s="405">
        <v>1</v>
      </c>
      <c r="M22" s="405">
        <v>1</v>
      </c>
      <c r="N22" s="405">
        <v>3.5</v>
      </c>
      <c r="O22" s="405">
        <v>1</v>
      </c>
      <c r="P22" s="403"/>
      <c r="Q22" s="403"/>
      <c r="R22" s="405">
        <v>2</v>
      </c>
      <c r="S22" s="404">
        <v>2</v>
      </c>
      <c r="T22" s="403">
        <v>0</v>
      </c>
      <c r="U22" s="385">
        <f aca="true" t="shared" si="4" ref="U22:U37">SUM(B22:S22)</f>
        <v>38</v>
      </c>
      <c r="W22" s="402" t="s">
        <v>109</v>
      </c>
      <c r="X22" s="94">
        <v>1</v>
      </c>
      <c r="Y22" s="94"/>
      <c r="Z22" s="94">
        <v>2</v>
      </c>
      <c r="AA22" s="94">
        <v>2</v>
      </c>
      <c r="AB22" s="94">
        <v>3.5</v>
      </c>
      <c r="AC22" s="94">
        <v>2</v>
      </c>
      <c r="AD22" s="94">
        <v>1</v>
      </c>
      <c r="AE22" s="94">
        <v>1</v>
      </c>
      <c r="AF22" s="401"/>
      <c r="AG22" s="401"/>
      <c r="AH22" s="401"/>
      <c r="AI22" s="94">
        <v>1</v>
      </c>
      <c r="AJ22" s="401"/>
      <c r="AK22" s="94">
        <v>4</v>
      </c>
      <c r="AL22" s="94">
        <v>1</v>
      </c>
      <c r="AM22" s="401"/>
      <c r="AN22" s="94">
        <v>2</v>
      </c>
      <c r="AO22" s="94">
        <v>1</v>
      </c>
      <c r="AP22" s="94">
        <v>3</v>
      </c>
      <c r="AQ22" s="401"/>
      <c r="AR22" s="94">
        <v>1</v>
      </c>
      <c r="AS22" s="401"/>
      <c r="AT22" s="401"/>
      <c r="AU22" s="94">
        <v>3</v>
      </c>
      <c r="AV22" s="94">
        <v>1</v>
      </c>
      <c r="AW22" s="94">
        <v>1</v>
      </c>
      <c r="AX22" s="94">
        <v>2</v>
      </c>
      <c r="AY22" s="94">
        <v>1</v>
      </c>
      <c r="AZ22" s="94">
        <v>1</v>
      </c>
      <c r="BA22" s="94">
        <f aca="true" t="shared" si="5" ref="BA22:BA37">SUM(X22:AZ22)</f>
        <v>34.5</v>
      </c>
    </row>
    <row r="23" spans="1:53" ht="15.75">
      <c r="A23" s="406" t="s">
        <v>110</v>
      </c>
      <c r="B23" s="405">
        <v>2</v>
      </c>
      <c r="C23" s="405">
        <v>3</v>
      </c>
      <c r="D23" s="405">
        <v>3</v>
      </c>
      <c r="E23" s="405">
        <v>3</v>
      </c>
      <c r="F23" s="405">
        <v>3.5</v>
      </c>
      <c r="G23" s="405">
        <v>3</v>
      </c>
      <c r="H23" s="405">
        <v>1</v>
      </c>
      <c r="I23" s="405">
        <v>2</v>
      </c>
      <c r="J23" s="405">
        <v>1</v>
      </c>
      <c r="K23" s="405">
        <v>1.5</v>
      </c>
      <c r="L23" s="403">
        <v>0</v>
      </c>
      <c r="M23" s="403">
        <v>0</v>
      </c>
      <c r="N23" s="403">
        <v>0</v>
      </c>
      <c r="O23" s="405">
        <v>1.5</v>
      </c>
      <c r="P23" s="403"/>
      <c r="Q23" s="403"/>
      <c r="R23" s="405">
        <v>1</v>
      </c>
      <c r="S23" s="404">
        <v>2</v>
      </c>
      <c r="T23" s="403"/>
      <c r="U23" s="385">
        <f t="shared" si="4"/>
        <v>27.5</v>
      </c>
      <c r="W23" s="402" t="s">
        <v>111</v>
      </c>
      <c r="X23" s="401"/>
      <c r="Y23" s="401"/>
      <c r="Z23" s="401"/>
      <c r="AA23" s="94">
        <v>3</v>
      </c>
      <c r="AB23" s="401"/>
      <c r="AC23" s="401"/>
      <c r="AD23" s="94">
        <v>2</v>
      </c>
      <c r="AE23" s="401"/>
      <c r="AF23" s="401"/>
      <c r="AG23" s="401"/>
      <c r="AH23" s="401"/>
      <c r="AI23" s="94">
        <v>1</v>
      </c>
      <c r="AJ23" s="401"/>
      <c r="AK23" s="94">
        <v>2</v>
      </c>
      <c r="AL23" s="94">
        <v>1</v>
      </c>
      <c r="AM23" s="401"/>
      <c r="AN23" s="401"/>
      <c r="AO23" s="401"/>
      <c r="AP23" s="94">
        <v>3</v>
      </c>
      <c r="AQ23" s="401"/>
      <c r="AR23" s="94">
        <v>1</v>
      </c>
      <c r="AS23" s="401"/>
      <c r="AT23" s="401"/>
      <c r="AU23" s="94">
        <v>3</v>
      </c>
      <c r="AV23" s="401"/>
      <c r="AW23" s="94">
        <v>3</v>
      </c>
      <c r="AX23" s="401"/>
      <c r="AY23" s="401"/>
      <c r="AZ23" s="401"/>
      <c r="BA23" s="94">
        <f t="shared" si="5"/>
        <v>19</v>
      </c>
    </row>
    <row r="24" spans="1:53" ht="15.75">
      <c r="A24" s="406" t="s">
        <v>112</v>
      </c>
      <c r="B24" s="405">
        <v>1</v>
      </c>
      <c r="C24" s="405">
        <v>2.5</v>
      </c>
      <c r="D24" s="405">
        <v>2.5</v>
      </c>
      <c r="E24" s="405">
        <v>3</v>
      </c>
      <c r="F24" s="405">
        <v>3</v>
      </c>
      <c r="G24" s="405">
        <v>2.5</v>
      </c>
      <c r="H24" s="405">
        <v>2</v>
      </c>
      <c r="I24" s="405">
        <v>1</v>
      </c>
      <c r="J24" s="405">
        <v>2</v>
      </c>
      <c r="K24" s="403">
        <v>0</v>
      </c>
      <c r="L24" s="405">
        <v>1</v>
      </c>
      <c r="M24" s="403">
        <v>0</v>
      </c>
      <c r="N24" s="405">
        <v>1</v>
      </c>
      <c r="O24" s="405">
        <v>1.5</v>
      </c>
      <c r="P24" s="405">
        <v>1</v>
      </c>
      <c r="Q24" s="403"/>
      <c r="R24" s="403"/>
      <c r="S24" s="404">
        <v>2</v>
      </c>
      <c r="T24" s="403"/>
      <c r="U24" s="385">
        <f t="shared" si="4"/>
        <v>26</v>
      </c>
      <c r="W24" s="402" t="s">
        <v>113</v>
      </c>
      <c r="X24" s="401"/>
      <c r="Y24" s="401"/>
      <c r="Z24" s="401"/>
      <c r="AA24" s="94">
        <v>2</v>
      </c>
      <c r="AB24" s="94">
        <v>2.5</v>
      </c>
      <c r="AC24" s="94">
        <v>2</v>
      </c>
      <c r="AD24" s="94">
        <v>1</v>
      </c>
      <c r="AE24" s="401"/>
      <c r="AF24" s="94">
        <v>1</v>
      </c>
      <c r="AG24" s="94">
        <v>2</v>
      </c>
      <c r="AH24" s="401"/>
      <c r="AI24" s="94">
        <v>2</v>
      </c>
      <c r="AJ24" s="401"/>
      <c r="AK24" s="401"/>
      <c r="AL24" s="401"/>
      <c r="AM24" s="401"/>
      <c r="AN24" s="401"/>
      <c r="AO24" s="401"/>
      <c r="AP24" s="94">
        <v>3</v>
      </c>
      <c r="AQ24" s="94">
        <v>2</v>
      </c>
      <c r="AR24" s="94">
        <v>1</v>
      </c>
      <c r="AS24" s="94">
        <v>1</v>
      </c>
      <c r="AT24" s="401"/>
      <c r="AU24" s="401"/>
      <c r="AV24" s="94">
        <v>2</v>
      </c>
      <c r="AW24" s="94"/>
      <c r="AX24" s="94"/>
      <c r="AY24" s="94">
        <v>3</v>
      </c>
      <c r="AZ24" s="401"/>
      <c r="BA24" s="94">
        <f t="shared" si="5"/>
        <v>24.5</v>
      </c>
    </row>
    <row r="25" spans="1:53" ht="15.75">
      <c r="A25" s="410" t="s">
        <v>114</v>
      </c>
      <c r="B25" s="405">
        <v>2.5</v>
      </c>
      <c r="C25" s="405">
        <v>2</v>
      </c>
      <c r="D25" s="405">
        <v>3</v>
      </c>
      <c r="E25" s="405">
        <v>3</v>
      </c>
      <c r="F25" s="405">
        <v>2</v>
      </c>
      <c r="G25" s="405">
        <v>1</v>
      </c>
      <c r="H25" s="405">
        <v>1</v>
      </c>
      <c r="I25" s="405">
        <v>1</v>
      </c>
      <c r="J25" s="405">
        <v>1</v>
      </c>
      <c r="K25" s="403">
        <v>0</v>
      </c>
      <c r="L25" s="403">
        <v>0</v>
      </c>
      <c r="M25" s="403">
        <v>0</v>
      </c>
      <c r="N25" s="403"/>
      <c r="O25" s="403"/>
      <c r="P25" s="403"/>
      <c r="Q25" s="403"/>
      <c r="R25" s="403"/>
      <c r="S25" s="408"/>
      <c r="T25" s="403"/>
      <c r="U25" s="385">
        <f t="shared" si="4"/>
        <v>16.5</v>
      </c>
      <c r="W25" s="409" t="s">
        <v>115</v>
      </c>
      <c r="X25" s="401"/>
      <c r="Y25" s="401"/>
      <c r="Z25" s="401"/>
      <c r="AA25" s="94">
        <v>2</v>
      </c>
      <c r="AB25" s="94">
        <v>1</v>
      </c>
      <c r="AC25" s="94">
        <v>2</v>
      </c>
      <c r="AD25" s="94">
        <v>1</v>
      </c>
      <c r="AE25" s="401"/>
      <c r="AF25" s="401"/>
      <c r="AG25" s="401"/>
      <c r="AH25" s="401"/>
      <c r="AI25" s="401"/>
      <c r="AJ25" s="401"/>
      <c r="AK25" s="401"/>
      <c r="AL25" s="94">
        <v>2</v>
      </c>
      <c r="AM25" s="401"/>
      <c r="AN25" s="401"/>
      <c r="AO25" s="401"/>
      <c r="AP25" s="94">
        <v>2</v>
      </c>
      <c r="AQ25" s="401"/>
      <c r="AR25" s="401"/>
      <c r="AS25" s="94">
        <v>2</v>
      </c>
      <c r="AT25" s="94">
        <v>2</v>
      </c>
      <c r="AU25" s="407"/>
      <c r="AV25" s="94">
        <v>1</v>
      </c>
      <c r="AW25" s="401"/>
      <c r="AX25" s="401"/>
      <c r="AY25" s="401"/>
      <c r="AZ25" s="401"/>
      <c r="BA25" s="94">
        <f t="shared" si="5"/>
        <v>15</v>
      </c>
    </row>
    <row r="26" spans="1:53" ht="15.75">
      <c r="A26" s="406" t="s">
        <v>116</v>
      </c>
      <c r="B26" s="405">
        <v>3</v>
      </c>
      <c r="C26" s="405">
        <v>2</v>
      </c>
      <c r="D26" s="405">
        <v>2.5</v>
      </c>
      <c r="E26" s="405">
        <v>3</v>
      </c>
      <c r="F26" s="405">
        <v>2</v>
      </c>
      <c r="G26" s="405">
        <v>1</v>
      </c>
      <c r="H26" s="405">
        <v>1</v>
      </c>
      <c r="I26" s="405">
        <v>2</v>
      </c>
      <c r="J26" s="405">
        <v>1</v>
      </c>
      <c r="K26" s="405">
        <v>1</v>
      </c>
      <c r="L26" s="405">
        <v>1</v>
      </c>
      <c r="M26" s="403">
        <v>0</v>
      </c>
      <c r="N26" s="403"/>
      <c r="O26" s="405">
        <v>2</v>
      </c>
      <c r="P26" s="403"/>
      <c r="Q26" s="405">
        <v>2</v>
      </c>
      <c r="R26" s="403"/>
      <c r="S26" s="408"/>
      <c r="T26" s="403"/>
      <c r="U26" s="385">
        <f t="shared" si="4"/>
        <v>23.5</v>
      </c>
      <c r="W26" s="402" t="s">
        <v>117</v>
      </c>
      <c r="X26" s="401"/>
      <c r="Y26" s="401"/>
      <c r="Z26" s="401"/>
      <c r="AA26" s="94">
        <v>3</v>
      </c>
      <c r="AB26" s="401"/>
      <c r="AC26" s="94">
        <v>2</v>
      </c>
      <c r="AD26" s="401"/>
      <c r="AE26" s="94">
        <v>1</v>
      </c>
      <c r="AF26" s="401"/>
      <c r="AG26" s="401"/>
      <c r="AH26" s="94">
        <v>1</v>
      </c>
      <c r="AI26" s="94"/>
      <c r="AJ26" s="401"/>
      <c r="AK26" s="94">
        <v>3</v>
      </c>
      <c r="AL26" s="94">
        <v>2</v>
      </c>
      <c r="AM26" s="401"/>
      <c r="AN26" s="401"/>
      <c r="AO26" s="94">
        <v>2</v>
      </c>
      <c r="AP26" s="94"/>
      <c r="AQ26" s="94">
        <v>2</v>
      </c>
      <c r="AR26" s="401"/>
      <c r="AS26" s="401"/>
      <c r="AT26" s="401"/>
      <c r="AU26" s="94">
        <v>1</v>
      </c>
      <c r="AV26" s="94">
        <v>2</v>
      </c>
      <c r="AW26" s="94">
        <v>2</v>
      </c>
      <c r="AX26" s="401"/>
      <c r="AY26" s="401"/>
      <c r="AZ26" s="94">
        <v>2</v>
      </c>
      <c r="BA26" s="94">
        <f t="shared" si="5"/>
        <v>23</v>
      </c>
    </row>
    <row r="27" spans="1:53" ht="15.75">
      <c r="A27" s="406" t="s">
        <v>118</v>
      </c>
      <c r="B27" s="405">
        <v>5</v>
      </c>
      <c r="C27" s="405">
        <v>4</v>
      </c>
      <c r="D27" s="405">
        <v>4</v>
      </c>
      <c r="E27" s="405">
        <v>4</v>
      </c>
      <c r="F27" s="405">
        <v>2</v>
      </c>
      <c r="G27" s="405">
        <v>4</v>
      </c>
      <c r="H27" s="405">
        <v>3</v>
      </c>
      <c r="I27" s="405">
        <v>2</v>
      </c>
      <c r="J27" s="405">
        <v>4</v>
      </c>
      <c r="K27" s="403">
        <v>0</v>
      </c>
      <c r="L27" s="405">
        <v>2</v>
      </c>
      <c r="M27" s="405">
        <v>2</v>
      </c>
      <c r="N27" s="405">
        <v>1</v>
      </c>
      <c r="O27" s="405">
        <v>2</v>
      </c>
      <c r="P27" s="403"/>
      <c r="Q27" s="405">
        <v>2</v>
      </c>
      <c r="R27" s="403"/>
      <c r="S27" s="404">
        <v>2</v>
      </c>
      <c r="T27" s="403"/>
      <c r="U27" s="385">
        <f t="shared" si="4"/>
        <v>43</v>
      </c>
      <c r="W27" s="402" t="s">
        <v>119</v>
      </c>
      <c r="X27" s="94">
        <v>2</v>
      </c>
      <c r="Y27" s="94">
        <v>2</v>
      </c>
      <c r="Z27" s="94">
        <v>3</v>
      </c>
      <c r="AA27" s="94">
        <v>3</v>
      </c>
      <c r="AB27" s="94">
        <v>2</v>
      </c>
      <c r="AC27" s="94">
        <v>1</v>
      </c>
      <c r="AD27" s="94">
        <v>3</v>
      </c>
      <c r="AE27" s="94">
        <v>2</v>
      </c>
      <c r="AF27" s="401"/>
      <c r="AG27" s="94">
        <v>2</v>
      </c>
      <c r="AH27" s="94">
        <v>1</v>
      </c>
      <c r="AI27" s="94">
        <v>2</v>
      </c>
      <c r="AJ27" s="94">
        <v>1</v>
      </c>
      <c r="AK27" s="94">
        <v>3</v>
      </c>
      <c r="AL27" s="94">
        <v>3</v>
      </c>
      <c r="AM27" s="94">
        <v>3</v>
      </c>
      <c r="AN27" s="94">
        <v>1</v>
      </c>
      <c r="AO27" s="94">
        <v>3</v>
      </c>
      <c r="AP27" s="94">
        <v>3</v>
      </c>
      <c r="AQ27" s="94">
        <v>2</v>
      </c>
      <c r="AR27" s="94">
        <v>2</v>
      </c>
      <c r="AS27" s="94">
        <v>2</v>
      </c>
      <c r="AT27" s="94">
        <v>1</v>
      </c>
      <c r="AU27" s="94">
        <v>2</v>
      </c>
      <c r="AV27" s="94">
        <v>2</v>
      </c>
      <c r="AW27" s="94"/>
      <c r="AX27" s="94">
        <v>1</v>
      </c>
      <c r="AY27" s="94">
        <v>3.5</v>
      </c>
      <c r="AZ27" s="94">
        <v>2</v>
      </c>
      <c r="BA27" s="94">
        <f t="shared" si="5"/>
        <v>57.5</v>
      </c>
    </row>
    <row r="28" spans="1:53" ht="15.75">
      <c r="A28" s="406" t="s">
        <v>120</v>
      </c>
      <c r="B28" s="405">
        <v>5</v>
      </c>
      <c r="C28" s="405">
        <v>5</v>
      </c>
      <c r="D28" s="405">
        <v>4</v>
      </c>
      <c r="E28" s="405">
        <v>5</v>
      </c>
      <c r="F28" s="405">
        <v>2</v>
      </c>
      <c r="G28" s="405">
        <v>5</v>
      </c>
      <c r="H28" s="405">
        <v>3</v>
      </c>
      <c r="I28" s="405">
        <v>3</v>
      </c>
      <c r="J28" s="405">
        <v>4</v>
      </c>
      <c r="K28" s="405">
        <v>3.5</v>
      </c>
      <c r="L28" s="405">
        <v>2</v>
      </c>
      <c r="M28" s="405">
        <v>4</v>
      </c>
      <c r="N28" s="405">
        <v>3.5</v>
      </c>
      <c r="O28" s="405">
        <v>2</v>
      </c>
      <c r="P28" s="403"/>
      <c r="Q28" s="405">
        <v>4</v>
      </c>
      <c r="R28" s="403"/>
      <c r="S28" s="408"/>
      <c r="T28" s="403"/>
      <c r="U28" s="385">
        <f t="shared" si="4"/>
        <v>55</v>
      </c>
      <c r="W28" s="402" t="s">
        <v>121</v>
      </c>
      <c r="X28" s="94">
        <v>3</v>
      </c>
      <c r="Y28" s="94">
        <v>3</v>
      </c>
      <c r="Z28" s="94">
        <v>4</v>
      </c>
      <c r="AA28" s="94">
        <v>5</v>
      </c>
      <c r="AB28" s="94">
        <v>4</v>
      </c>
      <c r="AC28" s="94">
        <v>4</v>
      </c>
      <c r="AD28" s="94">
        <v>4</v>
      </c>
      <c r="AE28" s="94">
        <v>4</v>
      </c>
      <c r="AF28" s="401"/>
      <c r="AG28" s="94">
        <v>3</v>
      </c>
      <c r="AH28" s="94">
        <v>3</v>
      </c>
      <c r="AI28" s="94">
        <v>4</v>
      </c>
      <c r="AJ28" s="401"/>
      <c r="AK28" s="94">
        <v>4</v>
      </c>
      <c r="AL28" s="94">
        <v>4</v>
      </c>
      <c r="AM28" s="401"/>
      <c r="AN28" s="401"/>
      <c r="AO28" s="94">
        <v>4</v>
      </c>
      <c r="AP28" s="94">
        <v>4</v>
      </c>
      <c r="AQ28" s="401"/>
      <c r="AR28" s="94">
        <v>4</v>
      </c>
      <c r="AS28" s="94">
        <v>4</v>
      </c>
      <c r="AT28" s="94">
        <v>3</v>
      </c>
      <c r="AU28" s="94">
        <v>4</v>
      </c>
      <c r="AV28" s="94">
        <v>3</v>
      </c>
      <c r="AW28" s="94">
        <v>4</v>
      </c>
      <c r="AX28" s="94">
        <v>2</v>
      </c>
      <c r="AY28" s="94">
        <v>4</v>
      </c>
      <c r="AZ28" s="94">
        <v>4</v>
      </c>
      <c r="BA28" s="94">
        <f t="shared" si="5"/>
        <v>89</v>
      </c>
    </row>
    <row r="29" spans="1:53" ht="15.75">
      <c r="A29" s="406" t="s">
        <v>144</v>
      </c>
      <c r="B29" s="405">
        <v>3</v>
      </c>
      <c r="C29" s="405">
        <v>3</v>
      </c>
      <c r="D29" s="405">
        <v>3</v>
      </c>
      <c r="E29" s="405">
        <v>3</v>
      </c>
      <c r="F29" s="405">
        <v>1</v>
      </c>
      <c r="G29" s="405">
        <v>3</v>
      </c>
      <c r="H29" s="405">
        <v>3</v>
      </c>
      <c r="I29" s="405">
        <v>3</v>
      </c>
      <c r="J29" s="405">
        <v>3</v>
      </c>
      <c r="K29" s="405">
        <v>2</v>
      </c>
      <c r="L29" s="405">
        <v>1</v>
      </c>
      <c r="M29" s="403">
        <v>0</v>
      </c>
      <c r="N29" s="405">
        <v>1</v>
      </c>
      <c r="O29" s="405">
        <v>2</v>
      </c>
      <c r="P29" s="403"/>
      <c r="Q29" s="403"/>
      <c r="R29" s="403"/>
      <c r="S29" s="404">
        <v>2</v>
      </c>
      <c r="T29" s="403"/>
      <c r="U29" s="385">
        <f t="shared" si="4"/>
        <v>33</v>
      </c>
      <c r="W29" s="402" t="s">
        <v>124</v>
      </c>
      <c r="X29" s="401"/>
      <c r="Y29" s="94">
        <v>1</v>
      </c>
      <c r="Z29" s="94">
        <v>2</v>
      </c>
      <c r="AA29" s="94">
        <v>4</v>
      </c>
      <c r="AB29" s="94">
        <v>3</v>
      </c>
      <c r="AC29" s="94">
        <v>5</v>
      </c>
      <c r="AD29" s="94">
        <v>4</v>
      </c>
      <c r="AE29" s="94">
        <v>5</v>
      </c>
      <c r="AF29" s="401"/>
      <c r="AG29" s="94">
        <v>3</v>
      </c>
      <c r="AH29" s="94">
        <v>4</v>
      </c>
      <c r="AI29" s="94">
        <v>3</v>
      </c>
      <c r="AJ29" s="94">
        <v>1</v>
      </c>
      <c r="AK29" s="94">
        <v>4</v>
      </c>
      <c r="AL29" s="94">
        <v>4</v>
      </c>
      <c r="AM29" s="401"/>
      <c r="AN29" s="401"/>
      <c r="AO29" s="94">
        <v>4</v>
      </c>
      <c r="AP29" s="94">
        <v>5</v>
      </c>
      <c r="AQ29" s="94">
        <v>4</v>
      </c>
      <c r="AR29" s="94">
        <v>1</v>
      </c>
      <c r="AS29" s="94">
        <v>4</v>
      </c>
      <c r="AT29" s="94">
        <v>3</v>
      </c>
      <c r="AU29" s="94">
        <v>4</v>
      </c>
      <c r="AV29" s="94">
        <v>2</v>
      </c>
      <c r="AW29" s="94">
        <v>3</v>
      </c>
      <c r="AX29" s="94"/>
      <c r="AY29" s="94">
        <v>4</v>
      </c>
      <c r="AZ29" s="94">
        <v>5</v>
      </c>
      <c r="BA29" s="94">
        <f t="shared" si="5"/>
        <v>82</v>
      </c>
    </row>
    <row r="30" spans="1:53" ht="15.75">
      <c r="A30" s="406" t="s">
        <v>221</v>
      </c>
      <c r="B30" s="405">
        <v>4</v>
      </c>
      <c r="C30" s="405">
        <v>3</v>
      </c>
      <c r="D30" s="405">
        <v>4</v>
      </c>
      <c r="E30" s="405">
        <v>4</v>
      </c>
      <c r="F30" s="405">
        <v>2</v>
      </c>
      <c r="G30" s="405">
        <v>4</v>
      </c>
      <c r="H30" s="405">
        <v>4</v>
      </c>
      <c r="I30" s="405">
        <v>4</v>
      </c>
      <c r="J30" s="405">
        <v>4</v>
      </c>
      <c r="K30" s="405">
        <v>4</v>
      </c>
      <c r="L30" s="405">
        <v>4</v>
      </c>
      <c r="M30" s="405">
        <v>3</v>
      </c>
      <c r="N30" s="405">
        <v>3</v>
      </c>
      <c r="O30" s="405">
        <v>4</v>
      </c>
      <c r="P30" s="405">
        <v>2</v>
      </c>
      <c r="Q30" s="405">
        <v>4</v>
      </c>
      <c r="R30" s="405">
        <v>4</v>
      </c>
      <c r="S30" s="404">
        <v>4</v>
      </c>
      <c r="T30" s="405">
        <v>1</v>
      </c>
      <c r="U30" s="385">
        <f t="shared" si="4"/>
        <v>65</v>
      </c>
      <c r="W30" s="402" t="s">
        <v>126</v>
      </c>
      <c r="X30" s="94">
        <v>2</v>
      </c>
      <c r="Y30" s="94">
        <v>1</v>
      </c>
      <c r="Z30" s="94">
        <v>4</v>
      </c>
      <c r="AA30" s="94">
        <v>4</v>
      </c>
      <c r="AB30" s="94">
        <v>4</v>
      </c>
      <c r="AC30" s="94">
        <v>4</v>
      </c>
      <c r="AD30" s="94">
        <v>3</v>
      </c>
      <c r="AE30" s="94">
        <v>3</v>
      </c>
      <c r="AF30" s="401"/>
      <c r="AG30" s="94">
        <v>4</v>
      </c>
      <c r="AH30" s="94">
        <v>3</v>
      </c>
      <c r="AI30" s="94">
        <v>3</v>
      </c>
      <c r="AJ30" s="94">
        <v>3</v>
      </c>
      <c r="AK30" s="94">
        <v>4</v>
      </c>
      <c r="AL30" s="94">
        <v>4</v>
      </c>
      <c r="AM30" s="94">
        <v>3</v>
      </c>
      <c r="AN30" s="94">
        <v>3</v>
      </c>
      <c r="AO30" s="94">
        <v>3</v>
      </c>
      <c r="AP30" s="94">
        <v>4</v>
      </c>
      <c r="AQ30" s="94">
        <v>2</v>
      </c>
      <c r="AR30" s="94">
        <v>3</v>
      </c>
      <c r="AS30" s="94">
        <v>4</v>
      </c>
      <c r="AT30" s="94">
        <v>4</v>
      </c>
      <c r="AU30" s="94">
        <v>4</v>
      </c>
      <c r="AV30" s="94">
        <v>4</v>
      </c>
      <c r="AW30" s="94">
        <v>4</v>
      </c>
      <c r="AX30" s="94">
        <v>4</v>
      </c>
      <c r="AY30" s="94">
        <v>4</v>
      </c>
      <c r="AZ30" s="94">
        <v>4</v>
      </c>
      <c r="BA30" s="94">
        <f t="shared" si="5"/>
        <v>96</v>
      </c>
    </row>
    <row r="31" spans="1:53" ht="15.75">
      <c r="A31" s="406" t="s">
        <v>220</v>
      </c>
      <c r="B31" s="405">
        <v>3</v>
      </c>
      <c r="C31" s="405">
        <v>3</v>
      </c>
      <c r="D31" s="405">
        <v>3</v>
      </c>
      <c r="E31" s="405">
        <v>1</v>
      </c>
      <c r="F31" s="405">
        <v>4</v>
      </c>
      <c r="G31" s="405">
        <v>3</v>
      </c>
      <c r="H31" s="405">
        <v>3</v>
      </c>
      <c r="I31" s="405">
        <v>1</v>
      </c>
      <c r="J31" s="405">
        <v>2</v>
      </c>
      <c r="K31" s="405">
        <v>3</v>
      </c>
      <c r="L31" s="405">
        <v>2</v>
      </c>
      <c r="M31" s="405">
        <v>2</v>
      </c>
      <c r="N31" s="405">
        <v>2</v>
      </c>
      <c r="O31" s="405">
        <v>2</v>
      </c>
      <c r="P31" s="405">
        <v>2</v>
      </c>
      <c r="Q31" s="403"/>
      <c r="R31" s="405">
        <v>3</v>
      </c>
      <c r="S31" s="404">
        <v>3</v>
      </c>
      <c r="T31" s="403"/>
      <c r="U31" s="385">
        <f t="shared" si="4"/>
        <v>42</v>
      </c>
      <c r="W31" s="402" t="s">
        <v>128</v>
      </c>
      <c r="X31" s="94">
        <v>4</v>
      </c>
      <c r="Y31" s="94">
        <v>4</v>
      </c>
      <c r="Z31" s="94">
        <v>4</v>
      </c>
      <c r="AA31" s="94">
        <v>4</v>
      </c>
      <c r="AB31" s="94">
        <v>4</v>
      </c>
      <c r="AC31" s="94">
        <v>4</v>
      </c>
      <c r="AD31" s="94">
        <v>3</v>
      </c>
      <c r="AE31" s="94">
        <v>4</v>
      </c>
      <c r="AF31" s="401"/>
      <c r="AG31" s="94">
        <v>3</v>
      </c>
      <c r="AH31" s="94">
        <v>3</v>
      </c>
      <c r="AI31" s="94">
        <v>4</v>
      </c>
      <c r="AJ31" s="94">
        <v>4</v>
      </c>
      <c r="AK31" s="94">
        <v>4</v>
      </c>
      <c r="AL31" s="94">
        <v>4</v>
      </c>
      <c r="AM31" s="94">
        <v>2</v>
      </c>
      <c r="AN31" s="94">
        <v>4</v>
      </c>
      <c r="AO31" s="94">
        <v>4</v>
      </c>
      <c r="AP31" s="94">
        <v>4</v>
      </c>
      <c r="AQ31" s="94">
        <v>4</v>
      </c>
      <c r="AR31" s="94">
        <v>4</v>
      </c>
      <c r="AS31" s="94">
        <v>4</v>
      </c>
      <c r="AT31" s="94">
        <v>4</v>
      </c>
      <c r="AU31" s="94">
        <v>3</v>
      </c>
      <c r="AV31" s="94">
        <v>4</v>
      </c>
      <c r="AW31" s="94">
        <v>4</v>
      </c>
      <c r="AX31" s="94">
        <v>4</v>
      </c>
      <c r="AY31" s="94">
        <v>4</v>
      </c>
      <c r="AZ31" s="94">
        <v>4</v>
      </c>
      <c r="BA31" s="94">
        <f t="shared" si="5"/>
        <v>106</v>
      </c>
    </row>
    <row r="32" spans="1:53" ht="15.75">
      <c r="A32" s="406" t="s">
        <v>129</v>
      </c>
      <c r="B32" s="405">
        <v>1</v>
      </c>
      <c r="C32" s="405">
        <v>2</v>
      </c>
      <c r="D32" s="405">
        <v>2</v>
      </c>
      <c r="E32" s="405">
        <v>2</v>
      </c>
      <c r="F32" s="405">
        <v>3</v>
      </c>
      <c r="G32" s="405">
        <v>1</v>
      </c>
      <c r="H32" s="405">
        <v>1</v>
      </c>
      <c r="I32" s="405">
        <v>1</v>
      </c>
      <c r="J32" s="405">
        <v>2</v>
      </c>
      <c r="K32" s="405">
        <v>2</v>
      </c>
      <c r="L32" s="403">
        <v>0</v>
      </c>
      <c r="M32" s="405">
        <v>1</v>
      </c>
      <c r="N32" s="403">
        <v>0</v>
      </c>
      <c r="O32" s="405">
        <v>2</v>
      </c>
      <c r="P32" s="403"/>
      <c r="Q32" s="403"/>
      <c r="R32" s="405">
        <v>1</v>
      </c>
      <c r="S32" s="408"/>
      <c r="T32" s="403"/>
      <c r="U32" s="385">
        <f t="shared" si="4"/>
        <v>21</v>
      </c>
      <c r="W32" s="402" t="s">
        <v>130</v>
      </c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94">
        <v>1</v>
      </c>
      <c r="AM32" s="94">
        <v>1</v>
      </c>
      <c r="AN32" s="94">
        <v>1</v>
      </c>
      <c r="AO32" s="94">
        <v>1</v>
      </c>
      <c r="AP32" s="401"/>
      <c r="AQ32" s="401"/>
      <c r="AR32" s="401"/>
      <c r="AS32" s="401"/>
      <c r="AT32" s="401"/>
      <c r="AU32" s="94">
        <v>1</v>
      </c>
      <c r="AV32" s="94">
        <v>1</v>
      </c>
      <c r="AW32" s="94">
        <v>1</v>
      </c>
      <c r="AX32" s="94">
        <v>1</v>
      </c>
      <c r="AY32" s="94">
        <v>2</v>
      </c>
      <c r="AZ32" s="94">
        <v>1</v>
      </c>
      <c r="BA32" s="94">
        <f t="shared" si="5"/>
        <v>11</v>
      </c>
    </row>
    <row r="33" spans="1:53" s="46" customFormat="1" ht="15.75">
      <c r="A33" s="406" t="s">
        <v>131</v>
      </c>
      <c r="B33" s="405">
        <v>2</v>
      </c>
      <c r="C33" s="405">
        <v>2</v>
      </c>
      <c r="D33" s="405">
        <v>1</v>
      </c>
      <c r="E33" s="405">
        <v>2</v>
      </c>
      <c r="F33" s="405">
        <v>2</v>
      </c>
      <c r="G33" s="405">
        <v>2</v>
      </c>
      <c r="H33" s="405">
        <v>2</v>
      </c>
      <c r="I33" s="405">
        <v>2</v>
      </c>
      <c r="J33" s="405">
        <v>2</v>
      </c>
      <c r="K33" s="405">
        <v>2</v>
      </c>
      <c r="L33" s="405">
        <v>2</v>
      </c>
      <c r="M33" s="405">
        <v>2</v>
      </c>
      <c r="N33" s="405">
        <v>2</v>
      </c>
      <c r="O33" s="403"/>
      <c r="P33" s="403"/>
      <c r="Q33" s="403"/>
      <c r="R33" s="405">
        <v>2</v>
      </c>
      <c r="S33" s="404">
        <v>2</v>
      </c>
      <c r="T33" s="403"/>
      <c r="U33" s="385">
        <f t="shared" si="4"/>
        <v>29</v>
      </c>
      <c r="W33" s="402" t="s">
        <v>132</v>
      </c>
      <c r="X33" s="401"/>
      <c r="Y33" s="94">
        <v>2</v>
      </c>
      <c r="Z33" s="94">
        <v>2</v>
      </c>
      <c r="AA33" s="94">
        <v>2</v>
      </c>
      <c r="AB33" s="94">
        <v>2</v>
      </c>
      <c r="AC33" s="94">
        <v>2</v>
      </c>
      <c r="AD33" s="94">
        <v>2</v>
      </c>
      <c r="AE33" s="94">
        <v>1</v>
      </c>
      <c r="AF33" s="401"/>
      <c r="AG33" s="94">
        <v>1</v>
      </c>
      <c r="AH33" s="94">
        <v>1</v>
      </c>
      <c r="AI33" s="401"/>
      <c r="AJ33" s="94">
        <v>2</v>
      </c>
      <c r="AK33" s="94">
        <v>1</v>
      </c>
      <c r="AL33" s="94">
        <v>2</v>
      </c>
      <c r="AM33" s="94">
        <v>2</v>
      </c>
      <c r="AN33" s="401"/>
      <c r="AO33" s="94">
        <v>1</v>
      </c>
      <c r="AP33" s="94">
        <v>1</v>
      </c>
      <c r="AQ33" s="94">
        <v>2</v>
      </c>
      <c r="AR33" s="94">
        <v>1</v>
      </c>
      <c r="AS33" s="94">
        <v>2</v>
      </c>
      <c r="AT33" s="94">
        <v>2</v>
      </c>
      <c r="AU33" s="94">
        <v>2</v>
      </c>
      <c r="AV33" s="94">
        <v>1</v>
      </c>
      <c r="AW33" s="94">
        <v>2</v>
      </c>
      <c r="AX33" s="94">
        <v>2</v>
      </c>
      <c r="AY33" s="94">
        <v>2</v>
      </c>
      <c r="AZ33" s="94">
        <v>1</v>
      </c>
      <c r="BA33" s="94">
        <f t="shared" si="5"/>
        <v>41</v>
      </c>
    </row>
    <row r="34" spans="1:53" s="46" customFormat="1" ht="15.75">
      <c r="A34" s="406" t="s">
        <v>133</v>
      </c>
      <c r="B34" s="405">
        <v>2</v>
      </c>
      <c r="C34" s="405">
        <v>2</v>
      </c>
      <c r="D34" s="405">
        <v>2</v>
      </c>
      <c r="E34" s="405">
        <v>2</v>
      </c>
      <c r="F34" s="405">
        <v>2</v>
      </c>
      <c r="G34" s="405">
        <v>2</v>
      </c>
      <c r="H34" s="403"/>
      <c r="I34" s="405">
        <v>2</v>
      </c>
      <c r="J34" s="405">
        <v>2</v>
      </c>
      <c r="K34" s="405">
        <v>1</v>
      </c>
      <c r="L34" s="403">
        <v>0</v>
      </c>
      <c r="M34" s="405">
        <v>2</v>
      </c>
      <c r="N34" s="403"/>
      <c r="O34" s="403"/>
      <c r="P34" s="403"/>
      <c r="Q34" s="403"/>
      <c r="R34" s="403"/>
      <c r="S34" s="408"/>
      <c r="T34" s="403"/>
      <c r="U34" s="385">
        <f t="shared" si="4"/>
        <v>19</v>
      </c>
      <c r="W34" s="402" t="s">
        <v>134</v>
      </c>
      <c r="X34" s="401"/>
      <c r="Y34" s="401"/>
      <c r="Z34" s="401"/>
      <c r="AA34" s="401"/>
      <c r="AB34" s="94">
        <v>2</v>
      </c>
      <c r="AC34" s="401"/>
      <c r="AD34" s="401"/>
      <c r="AE34" s="94">
        <v>1</v>
      </c>
      <c r="AF34" s="401"/>
      <c r="AG34" s="401"/>
      <c r="AH34" s="94">
        <v>1</v>
      </c>
      <c r="AI34" s="401"/>
      <c r="AJ34" s="401"/>
      <c r="AK34" s="94">
        <v>1</v>
      </c>
      <c r="AL34" s="401"/>
      <c r="AM34" s="401"/>
      <c r="AN34" s="94">
        <v>1</v>
      </c>
      <c r="AO34" s="401"/>
      <c r="AP34" s="94">
        <v>1</v>
      </c>
      <c r="AQ34" s="94">
        <v>2</v>
      </c>
      <c r="AR34" s="401"/>
      <c r="AS34" s="401"/>
      <c r="AT34" s="94">
        <v>2</v>
      </c>
      <c r="AU34" s="94">
        <v>1</v>
      </c>
      <c r="AV34" s="401"/>
      <c r="AW34" s="401"/>
      <c r="AX34" s="401"/>
      <c r="AY34" s="401"/>
      <c r="AZ34" s="401"/>
      <c r="BA34" s="94">
        <f t="shared" si="5"/>
        <v>12</v>
      </c>
    </row>
    <row r="35" spans="1:53" s="46" customFormat="1" ht="15.75">
      <c r="A35" s="410" t="s">
        <v>137</v>
      </c>
      <c r="B35" s="405">
        <v>1</v>
      </c>
      <c r="C35" s="405">
        <v>1</v>
      </c>
      <c r="D35" s="403">
        <v>0</v>
      </c>
      <c r="E35" s="403">
        <v>0</v>
      </c>
      <c r="F35" s="405">
        <v>1</v>
      </c>
      <c r="G35" s="405">
        <v>2</v>
      </c>
      <c r="H35" s="405">
        <v>1</v>
      </c>
      <c r="I35" s="405">
        <v>1</v>
      </c>
      <c r="J35" s="403">
        <v>0</v>
      </c>
      <c r="K35" s="403">
        <v>0</v>
      </c>
      <c r="L35" s="403">
        <v>0</v>
      </c>
      <c r="M35" s="405">
        <v>1</v>
      </c>
      <c r="N35" s="403"/>
      <c r="O35" s="403"/>
      <c r="P35" s="405">
        <v>1</v>
      </c>
      <c r="Q35" s="403"/>
      <c r="R35" s="403"/>
      <c r="S35" s="408"/>
      <c r="T35" s="403"/>
      <c r="U35" s="385">
        <f t="shared" si="4"/>
        <v>9</v>
      </c>
      <c r="W35" s="409" t="s">
        <v>138</v>
      </c>
      <c r="X35" s="94">
        <v>1</v>
      </c>
      <c r="Y35" s="94">
        <v>1</v>
      </c>
      <c r="Z35" s="94">
        <v>1</v>
      </c>
      <c r="AA35" s="94">
        <v>2</v>
      </c>
      <c r="AB35" s="94">
        <v>2</v>
      </c>
      <c r="AC35" s="94">
        <v>2</v>
      </c>
      <c r="AD35" s="94">
        <v>1</v>
      </c>
      <c r="AE35" s="94">
        <v>1</v>
      </c>
      <c r="AF35" s="401"/>
      <c r="AG35" s="94">
        <v>1</v>
      </c>
      <c r="AH35" s="94">
        <v>1</v>
      </c>
      <c r="AI35" s="401"/>
      <c r="AJ35" s="94">
        <v>1</v>
      </c>
      <c r="AK35" s="94">
        <v>1</v>
      </c>
      <c r="AL35" s="94">
        <v>2</v>
      </c>
      <c r="AM35" s="401"/>
      <c r="AN35" s="401"/>
      <c r="AO35" s="94">
        <v>2</v>
      </c>
      <c r="AP35" s="94">
        <v>2</v>
      </c>
      <c r="AQ35" s="94">
        <v>2</v>
      </c>
      <c r="AR35" s="94">
        <v>1</v>
      </c>
      <c r="AS35" s="94">
        <v>2</v>
      </c>
      <c r="AT35" s="94">
        <v>1</v>
      </c>
      <c r="AU35" s="94">
        <v>2</v>
      </c>
      <c r="AV35" s="94">
        <v>1</v>
      </c>
      <c r="AW35" s="94">
        <v>1</v>
      </c>
      <c r="AX35" s="401"/>
      <c r="AY35" s="94">
        <v>2</v>
      </c>
      <c r="AZ35" s="94">
        <v>1</v>
      </c>
      <c r="BA35" s="94">
        <f t="shared" si="5"/>
        <v>34</v>
      </c>
    </row>
    <row r="36" spans="1:53" s="46" customFormat="1" ht="15.75">
      <c r="A36" s="406" t="s">
        <v>139</v>
      </c>
      <c r="B36" s="405">
        <v>2</v>
      </c>
      <c r="C36" s="405">
        <v>1</v>
      </c>
      <c r="D36" s="405">
        <v>2</v>
      </c>
      <c r="E36" s="405">
        <v>2</v>
      </c>
      <c r="F36" s="405">
        <v>1</v>
      </c>
      <c r="G36" s="405">
        <v>1</v>
      </c>
      <c r="H36" s="405">
        <v>1</v>
      </c>
      <c r="I36" s="405">
        <v>1</v>
      </c>
      <c r="J36" s="403">
        <v>0</v>
      </c>
      <c r="K36" s="403">
        <v>0</v>
      </c>
      <c r="L36" s="405">
        <v>1</v>
      </c>
      <c r="M36" s="403">
        <v>0</v>
      </c>
      <c r="N36" s="405">
        <v>2</v>
      </c>
      <c r="O36" s="403"/>
      <c r="P36" s="403"/>
      <c r="Q36" s="403"/>
      <c r="R36" s="405">
        <v>1</v>
      </c>
      <c r="S36" s="408"/>
      <c r="T36" s="403"/>
      <c r="U36" s="385">
        <f t="shared" si="4"/>
        <v>15</v>
      </c>
      <c r="W36" s="402" t="s">
        <v>140</v>
      </c>
      <c r="X36" s="401"/>
      <c r="Y36" s="94">
        <v>1</v>
      </c>
      <c r="Z36" s="94">
        <v>1</v>
      </c>
      <c r="AA36" s="94">
        <v>1</v>
      </c>
      <c r="AB36" s="94">
        <v>1</v>
      </c>
      <c r="AC36" s="94">
        <v>1</v>
      </c>
      <c r="AD36" s="94">
        <v>1</v>
      </c>
      <c r="AE36" s="94"/>
      <c r="AF36" s="401"/>
      <c r="AG36" s="94">
        <v>1</v>
      </c>
      <c r="AH36" s="407"/>
      <c r="AI36" s="94">
        <v>1</v>
      </c>
      <c r="AJ36" s="94">
        <v>1</v>
      </c>
      <c r="AK36" s="401"/>
      <c r="AL36" s="94">
        <v>1</v>
      </c>
      <c r="AM36" s="401"/>
      <c r="AN36" s="401"/>
      <c r="AO36" s="94">
        <v>1</v>
      </c>
      <c r="AP36" s="94">
        <v>1</v>
      </c>
      <c r="AQ36" s="94">
        <v>1</v>
      </c>
      <c r="AR36" s="94">
        <v>1</v>
      </c>
      <c r="AS36" s="94">
        <v>1</v>
      </c>
      <c r="AT36" s="94">
        <v>1</v>
      </c>
      <c r="AU36" s="94">
        <v>1</v>
      </c>
      <c r="AV36" s="94">
        <v>1</v>
      </c>
      <c r="AW36" s="94">
        <v>1</v>
      </c>
      <c r="AX36" s="94">
        <v>1</v>
      </c>
      <c r="AY36" s="94">
        <v>1</v>
      </c>
      <c r="AZ36" s="94">
        <v>1</v>
      </c>
      <c r="BA36" s="94">
        <f t="shared" si="5"/>
        <v>22</v>
      </c>
    </row>
    <row r="37" spans="1:53" s="46" customFormat="1" ht="15.75">
      <c r="A37" s="406" t="s">
        <v>141</v>
      </c>
      <c r="B37" s="405">
        <v>1</v>
      </c>
      <c r="C37" s="405">
        <v>3</v>
      </c>
      <c r="D37" s="405">
        <v>1</v>
      </c>
      <c r="E37" s="403">
        <v>0</v>
      </c>
      <c r="F37" s="405">
        <v>3</v>
      </c>
      <c r="G37" s="405">
        <v>2</v>
      </c>
      <c r="H37" s="405">
        <v>1</v>
      </c>
      <c r="I37" s="403">
        <v>0</v>
      </c>
      <c r="J37" s="403">
        <v>0</v>
      </c>
      <c r="K37" s="405">
        <v>2</v>
      </c>
      <c r="L37" s="403">
        <v>0</v>
      </c>
      <c r="M37" s="403">
        <v>0</v>
      </c>
      <c r="N37" s="405">
        <v>1</v>
      </c>
      <c r="O37" s="403"/>
      <c r="P37" s="403"/>
      <c r="Q37" s="403"/>
      <c r="R37" s="405"/>
      <c r="S37" s="404">
        <v>1</v>
      </c>
      <c r="T37" s="403"/>
      <c r="U37" s="385">
        <f t="shared" si="4"/>
        <v>15</v>
      </c>
      <c r="W37" s="402" t="s">
        <v>142</v>
      </c>
      <c r="X37" s="401"/>
      <c r="Y37" s="401"/>
      <c r="Z37" s="401"/>
      <c r="AA37" s="401"/>
      <c r="AB37" s="401"/>
      <c r="AC37" s="401"/>
      <c r="AD37" s="401"/>
      <c r="AE37" s="94">
        <v>1</v>
      </c>
      <c r="AF37" s="401"/>
      <c r="AG37" s="401"/>
      <c r="AH37" s="401"/>
      <c r="AI37" s="401"/>
      <c r="AJ37" s="94">
        <v>1</v>
      </c>
      <c r="AK37" s="94">
        <v>1</v>
      </c>
      <c r="AL37" s="401"/>
      <c r="AM37" s="401"/>
      <c r="AN37" s="401"/>
      <c r="AO37" s="94">
        <v>1</v>
      </c>
      <c r="AP37" s="94">
        <v>1</v>
      </c>
      <c r="AQ37" s="401"/>
      <c r="AR37" s="401"/>
      <c r="AS37" s="401"/>
      <c r="AT37" s="401"/>
      <c r="AU37" s="94">
        <v>1</v>
      </c>
      <c r="AV37" s="401"/>
      <c r="AW37" s="401"/>
      <c r="AX37" s="401"/>
      <c r="AY37" s="94">
        <v>1</v>
      </c>
      <c r="AZ37" s="401"/>
      <c r="BA37" s="94">
        <f t="shared" si="5"/>
        <v>7</v>
      </c>
    </row>
    <row r="38" spans="2:53" s="46" customFormat="1" ht="16.5" thickBot="1">
      <c r="B38" s="400">
        <f aca="true" t="shared" si="6" ref="B38:T38">SUM(B3:B37)</f>
        <v>84</v>
      </c>
      <c r="C38" s="400">
        <f t="shared" si="6"/>
        <v>82</v>
      </c>
      <c r="D38" s="400">
        <f t="shared" si="6"/>
        <v>78.5</v>
      </c>
      <c r="E38" s="400">
        <f t="shared" si="6"/>
        <v>75.5</v>
      </c>
      <c r="F38" s="400">
        <f t="shared" si="6"/>
        <v>72.5</v>
      </c>
      <c r="G38" s="400">
        <f t="shared" si="6"/>
        <v>61.5</v>
      </c>
      <c r="H38" s="400">
        <f t="shared" si="6"/>
        <v>57.5</v>
      </c>
      <c r="I38" s="400">
        <f t="shared" si="6"/>
        <v>46</v>
      </c>
      <c r="J38" s="400">
        <f t="shared" si="6"/>
        <v>66.5</v>
      </c>
      <c r="K38" s="400">
        <f t="shared" si="6"/>
        <v>43.5</v>
      </c>
      <c r="L38" s="400">
        <f t="shared" si="6"/>
        <v>30</v>
      </c>
      <c r="M38" s="400">
        <f t="shared" si="6"/>
        <v>41.5</v>
      </c>
      <c r="N38" s="400">
        <f t="shared" si="6"/>
        <v>34</v>
      </c>
      <c r="O38" s="400">
        <f t="shared" si="6"/>
        <v>29</v>
      </c>
      <c r="P38" s="400">
        <f t="shared" si="6"/>
        <v>8</v>
      </c>
      <c r="Q38" s="400">
        <f t="shared" si="6"/>
        <v>18</v>
      </c>
      <c r="R38" s="400">
        <f t="shared" si="6"/>
        <v>19</v>
      </c>
      <c r="S38" s="400">
        <f t="shared" si="6"/>
        <v>31</v>
      </c>
      <c r="T38" s="400">
        <f t="shared" si="6"/>
        <v>2</v>
      </c>
      <c r="U38" s="385"/>
      <c r="X38" s="399">
        <f aca="true" t="shared" si="7" ref="X38:AZ38">SUM(X3:X37)</f>
        <v>17</v>
      </c>
      <c r="Y38" s="399">
        <f t="shared" si="7"/>
        <v>18</v>
      </c>
      <c r="Z38" s="399">
        <f t="shared" si="7"/>
        <v>38</v>
      </c>
      <c r="AA38" s="399">
        <f t="shared" si="7"/>
        <v>73</v>
      </c>
      <c r="AB38" s="399">
        <f t="shared" si="7"/>
        <v>47</v>
      </c>
      <c r="AC38" s="399">
        <f t="shared" si="7"/>
        <v>55</v>
      </c>
      <c r="AD38" s="399">
        <f t="shared" si="7"/>
        <v>48</v>
      </c>
      <c r="AE38" s="399">
        <f t="shared" si="7"/>
        <v>35</v>
      </c>
      <c r="AF38" s="399">
        <f t="shared" si="7"/>
        <v>2</v>
      </c>
      <c r="AG38" s="399">
        <f t="shared" si="7"/>
        <v>22</v>
      </c>
      <c r="AH38" s="399">
        <f t="shared" si="7"/>
        <v>22</v>
      </c>
      <c r="AI38" s="399">
        <f t="shared" si="7"/>
        <v>36.5</v>
      </c>
      <c r="AJ38" s="399">
        <f t="shared" si="7"/>
        <v>16</v>
      </c>
      <c r="AK38" s="399">
        <f t="shared" si="7"/>
        <v>63.5</v>
      </c>
      <c r="AL38" s="399">
        <f t="shared" si="7"/>
        <v>56.5</v>
      </c>
      <c r="AM38" s="399">
        <f t="shared" si="7"/>
        <v>16</v>
      </c>
      <c r="AN38" s="399">
        <f t="shared" si="7"/>
        <v>18</v>
      </c>
      <c r="AO38" s="399">
        <f t="shared" si="7"/>
        <v>41</v>
      </c>
      <c r="AP38" s="399">
        <f t="shared" si="7"/>
        <v>68.5</v>
      </c>
      <c r="AQ38" s="399">
        <f t="shared" si="7"/>
        <v>50.5</v>
      </c>
      <c r="AR38" s="399">
        <f t="shared" si="7"/>
        <v>35</v>
      </c>
      <c r="AS38" s="399">
        <f t="shared" si="7"/>
        <v>46</v>
      </c>
      <c r="AT38" s="399">
        <f t="shared" si="7"/>
        <v>35</v>
      </c>
      <c r="AU38" s="399">
        <f t="shared" si="7"/>
        <v>55</v>
      </c>
      <c r="AV38" s="399">
        <f t="shared" si="7"/>
        <v>29</v>
      </c>
      <c r="AW38" s="399">
        <f t="shared" si="7"/>
        <v>44</v>
      </c>
      <c r="AX38" s="399">
        <f t="shared" si="7"/>
        <v>25</v>
      </c>
      <c r="AY38" s="399">
        <f t="shared" si="7"/>
        <v>59.5</v>
      </c>
      <c r="AZ38" s="399">
        <f t="shared" si="7"/>
        <v>42</v>
      </c>
      <c r="BA38" s="399"/>
    </row>
    <row r="39" spans="1:53" s="46" customFormat="1" ht="15.75">
      <c r="A39" s="94" t="s">
        <v>146</v>
      </c>
      <c r="B39" s="1">
        <v>17</v>
      </c>
      <c r="C39" s="1">
        <v>16</v>
      </c>
      <c r="D39" s="1">
        <v>15</v>
      </c>
      <c r="E39" s="1">
        <v>15</v>
      </c>
      <c r="F39" s="1">
        <v>11</v>
      </c>
      <c r="G39" s="1">
        <v>12</v>
      </c>
      <c r="H39" s="1">
        <v>10</v>
      </c>
      <c r="I39" s="1">
        <v>8</v>
      </c>
      <c r="J39" s="1">
        <v>16</v>
      </c>
      <c r="K39" s="1">
        <v>13</v>
      </c>
      <c r="L39" s="1">
        <v>6</v>
      </c>
      <c r="M39" s="1">
        <v>10</v>
      </c>
      <c r="N39" s="1">
        <v>4</v>
      </c>
      <c r="O39" s="1">
        <v>4</v>
      </c>
      <c r="P39" s="1">
        <v>0</v>
      </c>
      <c r="Q39" s="1">
        <v>4</v>
      </c>
      <c r="R39" s="1">
        <v>7</v>
      </c>
      <c r="S39" s="4">
        <v>5</v>
      </c>
      <c r="T39" s="1">
        <v>0</v>
      </c>
      <c r="U39" s="385"/>
      <c r="W39" s="392" t="s">
        <v>146</v>
      </c>
      <c r="X39" s="398">
        <v>2</v>
      </c>
      <c r="Y39" s="397">
        <v>1</v>
      </c>
      <c r="Z39" s="397">
        <v>8</v>
      </c>
      <c r="AA39" s="397">
        <v>14</v>
      </c>
      <c r="AB39" s="397">
        <v>11</v>
      </c>
      <c r="AC39" s="397">
        <v>6</v>
      </c>
      <c r="AD39" s="397">
        <v>7</v>
      </c>
      <c r="AE39" s="397">
        <v>5</v>
      </c>
      <c r="AF39" s="397">
        <v>0</v>
      </c>
      <c r="AG39" s="397">
        <v>1</v>
      </c>
      <c r="AH39" s="397">
        <v>1</v>
      </c>
      <c r="AI39" s="397">
        <v>4</v>
      </c>
      <c r="AJ39" s="397">
        <v>0</v>
      </c>
      <c r="AK39" s="397">
        <v>10</v>
      </c>
      <c r="AL39" s="397">
        <v>12</v>
      </c>
      <c r="AM39" s="397">
        <v>5</v>
      </c>
      <c r="AN39" s="397">
        <v>5</v>
      </c>
      <c r="AO39" s="397">
        <v>4</v>
      </c>
      <c r="AP39" s="397">
        <v>12</v>
      </c>
      <c r="AQ39" s="397">
        <v>14</v>
      </c>
      <c r="AR39" s="396">
        <v>6</v>
      </c>
      <c r="AS39" s="396">
        <v>8</v>
      </c>
      <c r="AT39" s="396">
        <v>6</v>
      </c>
      <c r="AU39" s="396">
        <v>15</v>
      </c>
      <c r="AV39" s="396">
        <v>1</v>
      </c>
      <c r="AW39" s="396">
        <v>7</v>
      </c>
      <c r="AX39" s="396">
        <v>4</v>
      </c>
      <c r="AY39" s="396">
        <v>11</v>
      </c>
      <c r="AZ39" s="396">
        <v>7</v>
      </c>
      <c r="BA39" s="395"/>
    </row>
    <row r="40" spans="1:53" s="46" customFormat="1" ht="15.75">
      <c r="A40" s="94" t="s">
        <v>148</v>
      </c>
      <c r="B40" s="1">
        <v>30</v>
      </c>
      <c r="C40" s="1">
        <v>27</v>
      </c>
      <c r="D40" s="1">
        <v>22</v>
      </c>
      <c r="E40" s="1">
        <v>23.5</v>
      </c>
      <c r="F40" s="1">
        <v>25</v>
      </c>
      <c r="G40" s="1">
        <v>28</v>
      </c>
      <c r="H40" s="1">
        <v>23</v>
      </c>
      <c r="I40" s="1">
        <v>11</v>
      </c>
      <c r="J40" s="1">
        <v>20</v>
      </c>
      <c r="K40" s="1">
        <v>7</v>
      </c>
      <c r="L40" s="1">
        <v>6</v>
      </c>
      <c r="M40" s="1">
        <v>15</v>
      </c>
      <c r="N40" s="1">
        <v>10</v>
      </c>
      <c r="O40" s="1">
        <v>5</v>
      </c>
      <c r="P40" s="1">
        <v>2</v>
      </c>
      <c r="Q40" s="1">
        <v>3</v>
      </c>
      <c r="R40" s="1">
        <v>2</v>
      </c>
      <c r="S40" s="4">
        <v>7</v>
      </c>
      <c r="T40" s="1">
        <v>1</v>
      </c>
      <c r="U40" s="385"/>
      <c r="W40" s="392" t="s">
        <v>148</v>
      </c>
      <c r="X40" s="391">
        <v>2</v>
      </c>
      <c r="Y40" s="390">
        <v>1</v>
      </c>
      <c r="Z40" s="390">
        <v>7</v>
      </c>
      <c r="AA40" s="390">
        <v>28</v>
      </c>
      <c r="AB40" s="390">
        <v>7</v>
      </c>
      <c r="AC40" s="390">
        <v>16</v>
      </c>
      <c r="AD40" s="390">
        <v>14</v>
      </c>
      <c r="AE40" s="390">
        <v>5</v>
      </c>
      <c r="AF40" s="390">
        <v>1</v>
      </c>
      <c r="AG40" s="390">
        <v>1</v>
      </c>
      <c r="AH40" s="390">
        <v>3</v>
      </c>
      <c r="AI40" s="390">
        <v>13</v>
      </c>
      <c r="AJ40" s="390">
        <v>2</v>
      </c>
      <c r="AK40" s="390">
        <v>28</v>
      </c>
      <c r="AL40" s="390">
        <v>20</v>
      </c>
      <c r="AM40" s="390">
        <v>0</v>
      </c>
      <c r="AN40" s="390">
        <v>1</v>
      </c>
      <c r="AO40" s="390">
        <v>18</v>
      </c>
      <c r="AP40" s="390">
        <v>17</v>
      </c>
      <c r="AQ40" s="390">
        <v>12</v>
      </c>
      <c r="AR40" s="69">
        <v>9</v>
      </c>
      <c r="AS40" s="69">
        <v>12</v>
      </c>
      <c r="AT40" s="69">
        <v>7</v>
      </c>
      <c r="AU40" s="69">
        <v>14</v>
      </c>
      <c r="AV40" s="69">
        <v>3</v>
      </c>
      <c r="AW40" s="69">
        <v>11</v>
      </c>
      <c r="AX40" s="69">
        <v>2</v>
      </c>
      <c r="AY40" s="69">
        <v>19</v>
      </c>
      <c r="AZ40" s="69">
        <v>9</v>
      </c>
      <c r="BA40" s="389"/>
    </row>
    <row r="41" spans="1:53" s="46" customFormat="1" ht="15.75">
      <c r="A41" s="94" t="s">
        <v>146</v>
      </c>
      <c r="B41" s="1">
        <v>18</v>
      </c>
      <c r="C41" s="1">
        <v>18</v>
      </c>
      <c r="D41" s="1">
        <v>18</v>
      </c>
      <c r="E41" s="1">
        <v>17</v>
      </c>
      <c r="F41" s="1">
        <v>16</v>
      </c>
      <c r="G41" s="1">
        <v>17</v>
      </c>
      <c r="H41" s="1">
        <v>15</v>
      </c>
      <c r="I41" s="1">
        <v>12</v>
      </c>
      <c r="J41" s="1">
        <v>14</v>
      </c>
      <c r="K41" s="1">
        <v>12</v>
      </c>
      <c r="L41" s="1">
        <v>9</v>
      </c>
      <c r="M41" s="1">
        <v>7</v>
      </c>
      <c r="N41" s="1">
        <v>10</v>
      </c>
      <c r="O41" s="1">
        <v>8</v>
      </c>
      <c r="P41" s="1">
        <v>5</v>
      </c>
      <c r="Q41" s="1">
        <v>5</v>
      </c>
      <c r="R41" s="1">
        <v>10</v>
      </c>
      <c r="S41" s="4">
        <v>10</v>
      </c>
      <c r="T41" s="1">
        <v>1</v>
      </c>
      <c r="U41" s="385"/>
      <c r="W41" s="392" t="s">
        <v>146</v>
      </c>
      <c r="X41" s="391">
        <v>8</v>
      </c>
      <c r="Y41" s="390">
        <v>11</v>
      </c>
      <c r="Z41" s="390">
        <v>11</v>
      </c>
      <c r="AA41" s="390">
        <v>14</v>
      </c>
      <c r="AB41" s="390">
        <v>17</v>
      </c>
      <c r="AC41" s="390">
        <v>15</v>
      </c>
      <c r="AD41" s="390">
        <v>12</v>
      </c>
      <c r="AE41" s="390">
        <v>13</v>
      </c>
      <c r="AF41" s="390">
        <v>2</v>
      </c>
      <c r="AG41" s="390">
        <v>11</v>
      </c>
      <c r="AH41" s="390">
        <v>10</v>
      </c>
      <c r="AI41" s="390">
        <v>10</v>
      </c>
      <c r="AJ41" s="390">
        <v>14</v>
      </c>
      <c r="AK41" s="390">
        <v>15</v>
      </c>
      <c r="AL41" s="390">
        <v>16</v>
      </c>
      <c r="AM41" s="390">
        <v>8</v>
      </c>
      <c r="AN41" s="390">
        <v>9</v>
      </c>
      <c r="AO41" s="390">
        <v>14</v>
      </c>
      <c r="AP41" s="390">
        <v>16</v>
      </c>
      <c r="AQ41" s="390">
        <v>16</v>
      </c>
      <c r="AR41" s="69">
        <v>12</v>
      </c>
      <c r="AS41" s="69">
        <v>14</v>
      </c>
      <c r="AT41" s="69">
        <v>16</v>
      </c>
      <c r="AU41" s="69">
        <v>16</v>
      </c>
      <c r="AV41" s="69">
        <v>14</v>
      </c>
      <c r="AW41" s="69">
        <v>16</v>
      </c>
      <c r="AX41" s="69">
        <v>11</v>
      </c>
      <c r="AY41" s="69">
        <v>18</v>
      </c>
      <c r="AZ41" s="69">
        <v>14</v>
      </c>
      <c r="BA41" s="389"/>
    </row>
    <row r="42" spans="1:53" s="46" customFormat="1" ht="16.5" thickBot="1">
      <c r="A42" s="94" t="s">
        <v>148</v>
      </c>
      <c r="B42" s="393">
        <v>25</v>
      </c>
      <c r="C42" s="393">
        <v>28</v>
      </c>
      <c r="D42" s="393">
        <v>28</v>
      </c>
      <c r="E42" s="393">
        <v>28</v>
      </c>
      <c r="F42" s="393">
        <v>23.5</v>
      </c>
      <c r="G42" s="393">
        <v>26</v>
      </c>
      <c r="H42" s="393">
        <v>13</v>
      </c>
      <c r="I42" s="393">
        <v>15</v>
      </c>
      <c r="J42" s="393">
        <v>18</v>
      </c>
      <c r="K42" s="393">
        <v>15</v>
      </c>
      <c r="L42" s="393">
        <v>7</v>
      </c>
      <c r="M42" s="393">
        <v>10</v>
      </c>
      <c r="N42" s="393">
        <v>10</v>
      </c>
      <c r="O42" s="393">
        <v>13</v>
      </c>
      <c r="P42" s="393">
        <v>3</v>
      </c>
      <c r="Q42" s="393">
        <v>8</v>
      </c>
      <c r="R42" s="393">
        <v>2</v>
      </c>
      <c r="S42" s="394">
        <v>12</v>
      </c>
      <c r="T42" s="393">
        <v>0</v>
      </c>
      <c r="U42" s="385"/>
      <c r="W42" s="392" t="s">
        <v>148</v>
      </c>
      <c r="X42" s="391">
        <v>6</v>
      </c>
      <c r="Y42" s="390">
        <v>5</v>
      </c>
      <c r="Z42" s="390">
        <v>13</v>
      </c>
      <c r="AA42" s="390">
        <v>22</v>
      </c>
      <c r="AB42" s="390">
        <v>15</v>
      </c>
      <c r="AC42" s="390">
        <v>17</v>
      </c>
      <c r="AD42" s="390">
        <v>14</v>
      </c>
      <c r="AE42" s="390">
        <v>11</v>
      </c>
      <c r="AF42" s="390">
        <v>1</v>
      </c>
      <c r="AG42" s="390">
        <v>9</v>
      </c>
      <c r="AH42" s="390">
        <v>6</v>
      </c>
      <c r="AI42" s="390">
        <v>11</v>
      </c>
      <c r="AJ42" s="390">
        <v>1</v>
      </c>
      <c r="AK42" s="390">
        <v>19</v>
      </c>
      <c r="AL42" s="390">
        <v>15</v>
      </c>
      <c r="AM42" s="390">
        <v>3</v>
      </c>
      <c r="AN42" s="390">
        <v>3</v>
      </c>
      <c r="AO42" s="390">
        <v>14</v>
      </c>
      <c r="AP42" s="390">
        <v>21</v>
      </c>
      <c r="AQ42" s="390">
        <v>18</v>
      </c>
      <c r="AR42" s="69">
        <v>11</v>
      </c>
      <c r="AS42" s="69">
        <v>14</v>
      </c>
      <c r="AT42" s="69">
        <v>7</v>
      </c>
      <c r="AU42" s="69">
        <v>18</v>
      </c>
      <c r="AV42" s="69">
        <v>10</v>
      </c>
      <c r="AW42" s="69">
        <v>13</v>
      </c>
      <c r="AX42" s="69">
        <v>4</v>
      </c>
      <c r="AY42" s="69">
        <v>15</v>
      </c>
      <c r="AZ42" s="69">
        <v>13</v>
      </c>
      <c r="BA42" s="389"/>
    </row>
    <row r="43" spans="2:53" s="46" customFormat="1" ht="16.5" thickBot="1">
      <c r="B43" s="386">
        <f aca="true" t="shared" si="8" ref="B43:T43">SUM(B39:B42)</f>
        <v>90</v>
      </c>
      <c r="C43" s="386">
        <f t="shared" si="8"/>
        <v>89</v>
      </c>
      <c r="D43" s="386">
        <f t="shared" si="8"/>
        <v>83</v>
      </c>
      <c r="E43" s="386">
        <f t="shared" si="8"/>
        <v>83.5</v>
      </c>
      <c r="F43" s="386">
        <f t="shared" si="8"/>
        <v>75.5</v>
      </c>
      <c r="G43" s="386">
        <f t="shared" si="8"/>
        <v>83</v>
      </c>
      <c r="H43" s="386">
        <f t="shared" si="8"/>
        <v>61</v>
      </c>
      <c r="I43" s="386">
        <f t="shared" si="8"/>
        <v>46</v>
      </c>
      <c r="J43" s="388">
        <f t="shared" si="8"/>
        <v>68</v>
      </c>
      <c r="K43" s="386">
        <f t="shared" si="8"/>
        <v>47</v>
      </c>
      <c r="L43" s="386">
        <f t="shared" si="8"/>
        <v>28</v>
      </c>
      <c r="M43" s="386">
        <f t="shared" si="8"/>
        <v>42</v>
      </c>
      <c r="N43" s="386">
        <f t="shared" si="8"/>
        <v>34</v>
      </c>
      <c r="O43" s="386">
        <f t="shared" si="8"/>
        <v>30</v>
      </c>
      <c r="P43" s="386">
        <f t="shared" si="8"/>
        <v>10</v>
      </c>
      <c r="Q43" s="386">
        <f t="shared" si="8"/>
        <v>20</v>
      </c>
      <c r="R43" s="386">
        <f t="shared" si="8"/>
        <v>21</v>
      </c>
      <c r="S43" s="387">
        <f t="shared" si="8"/>
        <v>34</v>
      </c>
      <c r="T43" s="386">
        <f t="shared" si="8"/>
        <v>2</v>
      </c>
      <c r="U43" s="385"/>
      <c r="X43" s="384">
        <f aca="true" t="shared" si="9" ref="X43:AZ43">SUM(X39:X42)</f>
        <v>18</v>
      </c>
      <c r="Y43" s="384">
        <f t="shared" si="9"/>
        <v>18</v>
      </c>
      <c r="Z43" s="384">
        <f t="shared" si="9"/>
        <v>39</v>
      </c>
      <c r="AA43" s="384">
        <f t="shared" si="9"/>
        <v>78</v>
      </c>
      <c r="AB43" s="384">
        <f t="shared" si="9"/>
        <v>50</v>
      </c>
      <c r="AC43" s="384">
        <f t="shared" si="9"/>
        <v>54</v>
      </c>
      <c r="AD43" s="384">
        <f t="shared" si="9"/>
        <v>47</v>
      </c>
      <c r="AE43" s="384">
        <f t="shared" si="9"/>
        <v>34</v>
      </c>
      <c r="AF43" s="384">
        <f t="shared" si="9"/>
        <v>4</v>
      </c>
      <c r="AG43" s="384">
        <f t="shared" si="9"/>
        <v>22</v>
      </c>
      <c r="AH43" s="384">
        <f t="shared" si="9"/>
        <v>20</v>
      </c>
      <c r="AI43" s="384">
        <f t="shared" si="9"/>
        <v>38</v>
      </c>
      <c r="AJ43" s="384">
        <f t="shared" si="9"/>
        <v>17</v>
      </c>
      <c r="AK43" s="384">
        <f t="shared" si="9"/>
        <v>72</v>
      </c>
      <c r="AL43" s="384">
        <f t="shared" si="9"/>
        <v>63</v>
      </c>
      <c r="AM43" s="384">
        <f t="shared" si="9"/>
        <v>16</v>
      </c>
      <c r="AN43" s="384">
        <f t="shared" si="9"/>
        <v>18</v>
      </c>
      <c r="AO43" s="384">
        <f t="shared" si="9"/>
        <v>50</v>
      </c>
      <c r="AP43" s="384">
        <f t="shared" si="9"/>
        <v>66</v>
      </c>
      <c r="AQ43" s="384">
        <f t="shared" si="9"/>
        <v>60</v>
      </c>
      <c r="AR43" s="384">
        <f t="shared" si="9"/>
        <v>38</v>
      </c>
      <c r="AS43" s="384">
        <f t="shared" si="9"/>
        <v>48</v>
      </c>
      <c r="AT43" s="384">
        <f t="shared" si="9"/>
        <v>36</v>
      </c>
      <c r="AU43" s="384">
        <f t="shared" si="9"/>
        <v>63</v>
      </c>
      <c r="AV43" s="384">
        <f t="shared" si="9"/>
        <v>28</v>
      </c>
      <c r="AW43" s="384">
        <f t="shared" si="9"/>
        <v>47</v>
      </c>
      <c r="AX43" s="384">
        <f t="shared" si="9"/>
        <v>21</v>
      </c>
      <c r="AY43" s="384">
        <f t="shared" si="9"/>
        <v>63</v>
      </c>
      <c r="AZ43" s="384">
        <f t="shared" si="9"/>
        <v>43</v>
      </c>
      <c r="BA43" s="383"/>
    </row>
    <row r="46" spans="3:53" s="46" customFormat="1" ht="15.75">
      <c r="C46" s="378"/>
      <c r="D46" s="378"/>
      <c r="E46" s="93"/>
      <c r="F46" s="379"/>
      <c r="G46" s="93"/>
      <c r="H46" s="93"/>
      <c r="I46" s="93"/>
      <c r="K46" s="93"/>
      <c r="L46" s="379"/>
      <c r="N46" s="378"/>
      <c r="O46" s="93"/>
      <c r="P46" s="93"/>
      <c r="Q46" s="93"/>
      <c r="R46" s="378"/>
      <c r="S46" s="93"/>
      <c r="T46" s="378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</row>
    <row r="47" spans="3:53" s="46" customFormat="1" ht="15.75">
      <c r="C47" s="378"/>
      <c r="D47" s="378"/>
      <c r="E47" s="93"/>
      <c r="F47" s="379"/>
      <c r="G47" s="93"/>
      <c r="H47" s="93"/>
      <c r="I47" s="93"/>
      <c r="K47" s="93"/>
      <c r="L47" s="376"/>
      <c r="N47" s="378"/>
      <c r="O47" s="93"/>
      <c r="P47" s="93"/>
      <c r="Q47" s="93"/>
      <c r="R47" s="378"/>
      <c r="S47" s="93"/>
      <c r="T47" s="378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</row>
    <row r="48" spans="3:53" s="46" customFormat="1" ht="15.75">
      <c r="C48" s="378"/>
      <c r="D48" s="378"/>
      <c r="E48" s="93"/>
      <c r="F48" s="379"/>
      <c r="G48" s="93"/>
      <c r="H48" s="93"/>
      <c r="I48" s="93"/>
      <c r="K48" s="93"/>
      <c r="L48" s="376"/>
      <c r="N48" s="378"/>
      <c r="O48" s="93"/>
      <c r="P48" s="93"/>
      <c r="Q48" s="93"/>
      <c r="R48" s="378"/>
      <c r="S48" s="93"/>
      <c r="T48" s="378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</row>
    <row r="49" spans="3:20" s="46" customFormat="1" ht="15.75">
      <c r="C49" s="378"/>
      <c r="D49" s="378"/>
      <c r="E49" s="93"/>
      <c r="F49" s="379"/>
      <c r="G49" s="93"/>
      <c r="H49" s="93"/>
      <c r="I49" s="93"/>
      <c r="K49" s="93"/>
      <c r="L49" s="376"/>
      <c r="N49" s="378"/>
      <c r="O49" s="93"/>
      <c r="P49" s="93"/>
      <c r="Q49" s="93"/>
      <c r="R49" s="378"/>
      <c r="S49" s="93"/>
      <c r="T49" s="378"/>
    </row>
    <row r="50" spans="3:20" s="46" customFormat="1" ht="15.75">
      <c r="C50" s="378"/>
      <c r="D50" s="378"/>
      <c r="E50" s="93"/>
      <c r="F50" s="379"/>
      <c r="G50" s="93"/>
      <c r="H50" s="93"/>
      <c r="I50" s="93"/>
      <c r="K50" s="93"/>
      <c r="L50" s="376"/>
      <c r="N50" s="378"/>
      <c r="O50" s="93"/>
      <c r="P50" s="93"/>
      <c r="Q50" s="93"/>
      <c r="R50" s="378"/>
      <c r="S50" s="93"/>
      <c r="T50" s="378"/>
    </row>
    <row r="51" spans="3:20" s="46" customFormat="1" ht="15.75">
      <c r="C51" s="378"/>
      <c r="D51" s="378"/>
      <c r="E51" s="93"/>
      <c r="F51" s="379"/>
      <c r="G51" s="93"/>
      <c r="H51" s="93"/>
      <c r="I51" s="93"/>
      <c r="K51" s="93"/>
      <c r="L51" s="379"/>
      <c r="N51" s="378"/>
      <c r="O51" s="93"/>
      <c r="P51" s="93"/>
      <c r="Q51" s="93"/>
      <c r="R51" s="378"/>
      <c r="S51" s="93"/>
      <c r="T51" s="378"/>
    </row>
    <row r="52" spans="3:20" s="46" customFormat="1" ht="15.75">
      <c r="C52" s="378"/>
      <c r="D52" s="378"/>
      <c r="E52" s="93"/>
      <c r="F52" s="379"/>
      <c r="G52" s="93"/>
      <c r="H52" s="93"/>
      <c r="I52" s="93"/>
      <c r="K52" s="93"/>
      <c r="L52" s="376"/>
      <c r="N52" s="378"/>
      <c r="O52" s="93"/>
      <c r="P52" s="93"/>
      <c r="Q52" s="93"/>
      <c r="R52" s="378"/>
      <c r="S52" s="93"/>
      <c r="T52" s="378"/>
    </row>
    <row r="53" spans="3:20" s="46" customFormat="1" ht="15.75">
      <c r="C53" s="378"/>
      <c r="D53" s="378"/>
      <c r="E53" s="93"/>
      <c r="F53" s="379"/>
      <c r="G53" s="93"/>
      <c r="H53" s="93"/>
      <c r="I53" s="93"/>
      <c r="K53" s="93"/>
      <c r="L53" s="379"/>
      <c r="N53" s="378"/>
      <c r="O53" s="93"/>
      <c r="P53" s="93"/>
      <c r="Q53" s="93"/>
      <c r="R53" s="378"/>
      <c r="S53" s="93"/>
      <c r="T53" s="378"/>
    </row>
    <row r="54" spans="3:20" s="46" customFormat="1" ht="15.75">
      <c r="C54" s="378"/>
      <c r="D54" s="378"/>
      <c r="E54" s="93"/>
      <c r="F54" s="379"/>
      <c r="G54" s="93"/>
      <c r="H54" s="93"/>
      <c r="I54" s="93"/>
      <c r="K54" s="93"/>
      <c r="L54" s="379"/>
      <c r="N54" s="378"/>
      <c r="O54" s="93"/>
      <c r="P54" s="93"/>
      <c r="Q54" s="93"/>
      <c r="R54" s="378"/>
      <c r="S54" s="93"/>
      <c r="T54" s="378"/>
    </row>
    <row r="55" spans="3:20" s="46" customFormat="1" ht="15.75">
      <c r="C55" s="378"/>
      <c r="D55" s="378"/>
      <c r="E55" s="93"/>
      <c r="F55" s="379"/>
      <c r="G55" s="93"/>
      <c r="H55" s="93"/>
      <c r="I55" s="93"/>
      <c r="K55" s="93"/>
      <c r="L55" s="379"/>
      <c r="N55" s="378"/>
      <c r="O55" s="93"/>
      <c r="P55" s="93"/>
      <c r="Q55" s="93"/>
      <c r="R55" s="378"/>
      <c r="S55" s="93"/>
      <c r="T55" s="378"/>
    </row>
    <row r="56" spans="3:20" s="46" customFormat="1" ht="15.75">
      <c r="C56" s="378"/>
      <c r="D56" s="378"/>
      <c r="E56" s="93"/>
      <c r="F56" s="379"/>
      <c r="G56" s="93"/>
      <c r="H56" s="93"/>
      <c r="I56" s="93"/>
      <c r="K56" s="93"/>
      <c r="L56" s="379"/>
      <c r="N56" s="378"/>
      <c r="O56" s="93"/>
      <c r="P56" s="93"/>
      <c r="Q56" s="93"/>
      <c r="R56" s="378"/>
      <c r="S56" s="93"/>
      <c r="T56" s="378"/>
    </row>
    <row r="57" spans="3:20" s="46" customFormat="1" ht="15.75">
      <c r="C57" s="378"/>
      <c r="D57" s="378"/>
      <c r="E57" s="93"/>
      <c r="F57" s="382"/>
      <c r="G57" s="93"/>
      <c r="H57" s="93"/>
      <c r="I57" s="93"/>
      <c r="K57" s="93"/>
      <c r="L57" s="379"/>
      <c r="N57" s="378"/>
      <c r="O57" s="93"/>
      <c r="P57" s="93"/>
      <c r="Q57" s="93"/>
      <c r="R57" s="378"/>
      <c r="S57" s="93"/>
      <c r="T57" s="378"/>
    </row>
    <row r="58" spans="3:20" s="46" customFormat="1" ht="15.75">
      <c r="C58" s="378"/>
      <c r="D58" s="378"/>
      <c r="E58" s="93"/>
      <c r="F58" s="379"/>
      <c r="G58" s="93"/>
      <c r="H58" s="93"/>
      <c r="I58" s="93"/>
      <c r="K58" s="93"/>
      <c r="L58" s="376"/>
      <c r="N58" s="378"/>
      <c r="O58" s="93"/>
      <c r="P58" s="93"/>
      <c r="Q58" s="93"/>
      <c r="R58" s="378"/>
      <c r="S58" s="93"/>
      <c r="T58" s="378"/>
    </row>
    <row r="59" spans="3:20" s="46" customFormat="1" ht="15.75">
      <c r="C59" s="378"/>
      <c r="D59" s="378"/>
      <c r="E59" s="93"/>
      <c r="F59" s="379"/>
      <c r="G59" s="93"/>
      <c r="H59" s="93"/>
      <c r="I59" s="93"/>
      <c r="K59" s="93"/>
      <c r="L59" s="379"/>
      <c r="N59" s="378"/>
      <c r="O59" s="93"/>
      <c r="P59" s="93"/>
      <c r="Q59" s="93"/>
      <c r="R59" s="378"/>
      <c r="S59" s="93"/>
      <c r="T59" s="378"/>
    </row>
    <row r="60" spans="3:20" s="46" customFormat="1" ht="15.75">
      <c r="C60" s="378"/>
      <c r="D60" s="378"/>
      <c r="E60" s="93"/>
      <c r="F60" s="379"/>
      <c r="G60" s="93"/>
      <c r="H60" s="93"/>
      <c r="I60" s="93"/>
      <c r="K60" s="93"/>
      <c r="L60" s="376"/>
      <c r="N60" s="378"/>
      <c r="O60" s="93"/>
      <c r="P60" s="93"/>
      <c r="Q60" s="93"/>
      <c r="R60" s="378"/>
      <c r="S60" s="93"/>
      <c r="T60" s="378"/>
    </row>
    <row r="61" spans="3:20" s="46" customFormat="1" ht="15.75">
      <c r="C61" s="378"/>
      <c r="D61" s="378"/>
      <c r="E61" s="93"/>
      <c r="F61" s="379"/>
      <c r="G61" s="93"/>
      <c r="H61" s="93"/>
      <c r="I61" s="93"/>
      <c r="K61" s="93"/>
      <c r="L61" s="376"/>
      <c r="N61" s="378"/>
      <c r="O61" s="93"/>
      <c r="P61" s="93"/>
      <c r="Q61" s="93"/>
      <c r="R61" s="378"/>
      <c r="S61" s="93"/>
      <c r="T61" s="378"/>
    </row>
    <row r="62" spans="3:20" s="46" customFormat="1" ht="15.75">
      <c r="C62" s="378"/>
      <c r="D62" s="378"/>
      <c r="E62" s="93"/>
      <c r="F62" s="379"/>
      <c r="G62" s="93"/>
      <c r="H62" s="93"/>
      <c r="I62" s="93"/>
      <c r="K62" s="93"/>
      <c r="L62" s="379"/>
      <c r="N62" s="378"/>
      <c r="O62" s="93"/>
      <c r="P62" s="93"/>
      <c r="Q62" s="93"/>
      <c r="R62" s="378"/>
      <c r="S62" s="93"/>
      <c r="T62" s="378"/>
    </row>
    <row r="63" spans="3:20" s="46" customFormat="1" ht="15.75">
      <c r="C63" s="378"/>
      <c r="D63" s="378"/>
      <c r="E63" s="93"/>
      <c r="F63" s="379"/>
      <c r="G63" s="93"/>
      <c r="H63" s="93"/>
      <c r="I63" s="93"/>
      <c r="K63" s="93"/>
      <c r="L63" s="379"/>
      <c r="N63" s="378"/>
      <c r="O63" s="93"/>
      <c r="P63" s="93"/>
      <c r="Q63" s="93"/>
      <c r="R63" s="378"/>
      <c r="S63" s="93"/>
      <c r="T63" s="378"/>
    </row>
    <row r="64" spans="3:20" s="46" customFormat="1" ht="15.75">
      <c r="C64" s="378"/>
      <c r="D64" s="378"/>
      <c r="E64" s="93"/>
      <c r="F64" s="379"/>
      <c r="G64" s="93"/>
      <c r="H64" s="93"/>
      <c r="I64" s="93"/>
      <c r="K64" s="93"/>
      <c r="L64" s="379"/>
      <c r="N64" s="378"/>
      <c r="O64" s="93"/>
      <c r="P64" s="93"/>
      <c r="Q64" s="93"/>
      <c r="R64" s="378"/>
      <c r="S64" s="93"/>
      <c r="T64" s="378"/>
    </row>
    <row r="65" spans="3:20" s="46" customFormat="1" ht="15.75">
      <c r="C65" s="380"/>
      <c r="D65" s="380"/>
      <c r="E65" s="93"/>
      <c r="F65" s="381"/>
      <c r="G65" s="93"/>
      <c r="H65" s="93"/>
      <c r="I65" s="93"/>
      <c r="K65" s="93"/>
      <c r="L65" s="379"/>
      <c r="N65" s="380"/>
      <c r="O65" s="93"/>
      <c r="P65" s="93"/>
      <c r="Q65" s="93"/>
      <c r="R65" s="380"/>
      <c r="S65" s="93"/>
      <c r="T65" s="380"/>
    </row>
    <row r="66" spans="3:20" s="46" customFormat="1" ht="15.75">
      <c r="C66" s="378"/>
      <c r="D66" s="378"/>
      <c r="E66" s="93"/>
      <c r="F66" s="379"/>
      <c r="G66" s="93"/>
      <c r="H66" s="93"/>
      <c r="I66" s="93"/>
      <c r="K66" s="93"/>
      <c r="L66" s="376"/>
      <c r="N66" s="378"/>
      <c r="O66" s="93"/>
      <c r="P66" s="93"/>
      <c r="Q66" s="93"/>
      <c r="R66" s="378"/>
      <c r="S66" s="93"/>
      <c r="T66" s="378"/>
    </row>
    <row r="67" spans="3:20" s="46" customFormat="1" ht="15.75">
      <c r="C67" s="378"/>
      <c r="D67" s="378"/>
      <c r="E67" s="93"/>
      <c r="F67" s="379"/>
      <c r="G67" s="93"/>
      <c r="H67" s="93"/>
      <c r="I67" s="93"/>
      <c r="K67" s="93"/>
      <c r="L67" s="379"/>
      <c r="N67" s="378"/>
      <c r="O67" s="93"/>
      <c r="P67" s="93"/>
      <c r="Q67" s="93"/>
      <c r="R67" s="378"/>
      <c r="S67" s="93"/>
      <c r="T67" s="378"/>
    </row>
    <row r="68" spans="3:20" s="46" customFormat="1" ht="15.75">
      <c r="C68" s="378"/>
      <c r="D68" s="378"/>
      <c r="E68" s="93"/>
      <c r="F68" s="379"/>
      <c r="G68" s="93"/>
      <c r="H68" s="93"/>
      <c r="I68" s="93"/>
      <c r="K68" s="93"/>
      <c r="L68" s="376"/>
      <c r="N68" s="378"/>
      <c r="O68" s="93"/>
      <c r="P68" s="93"/>
      <c r="Q68" s="93"/>
      <c r="R68" s="378"/>
      <c r="S68" s="93"/>
      <c r="T68" s="378"/>
    </row>
    <row r="69" spans="3:20" s="46" customFormat="1" ht="15.75">
      <c r="C69" s="378"/>
      <c r="D69" s="378"/>
      <c r="E69" s="93"/>
      <c r="F69" s="379"/>
      <c r="G69" s="93"/>
      <c r="H69" s="93"/>
      <c r="I69" s="93"/>
      <c r="K69" s="93"/>
      <c r="L69" s="376"/>
      <c r="N69" s="378"/>
      <c r="O69" s="93"/>
      <c r="P69" s="93"/>
      <c r="Q69" s="93"/>
      <c r="R69" s="378"/>
      <c r="S69" s="93"/>
      <c r="T69" s="378"/>
    </row>
    <row r="70" spans="3:20" s="46" customFormat="1" ht="15.75">
      <c r="C70" s="378"/>
      <c r="D70" s="378"/>
      <c r="E70" s="93"/>
      <c r="F70" s="379"/>
      <c r="G70" s="93"/>
      <c r="H70" s="93"/>
      <c r="I70" s="93"/>
      <c r="K70" s="93"/>
      <c r="L70" s="376"/>
      <c r="N70" s="378"/>
      <c r="O70" s="93"/>
      <c r="P70" s="93"/>
      <c r="Q70" s="93"/>
      <c r="R70" s="378"/>
      <c r="S70" s="93"/>
      <c r="T70" s="378"/>
    </row>
    <row r="71" spans="3:20" s="46" customFormat="1" ht="15.75">
      <c r="C71" s="378"/>
      <c r="D71" s="378"/>
      <c r="E71" s="93"/>
      <c r="F71" s="379"/>
      <c r="G71" s="93"/>
      <c r="H71" s="93"/>
      <c r="I71" s="93"/>
      <c r="K71" s="93"/>
      <c r="L71" s="376"/>
      <c r="N71" s="378"/>
      <c r="O71" s="93"/>
      <c r="P71" s="93"/>
      <c r="Q71" s="93"/>
      <c r="R71" s="378"/>
      <c r="S71" s="93"/>
      <c r="T71" s="378"/>
    </row>
    <row r="72" spans="3:20" s="46" customFormat="1" ht="15.75">
      <c r="C72" s="378"/>
      <c r="D72" s="378"/>
      <c r="E72" s="93"/>
      <c r="F72" s="379"/>
      <c r="G72" s="93"/>
      <c r="H72" s="93"/>
      <c r="I72" s="93"/>
      <c r="K72" s="93"/>
      <c r="L72" s="376"/>
      <c r="N72" s="378"/>
      <c r="O72" s="93"/>
      <c r="P72" s="93"/>
      <c r="Q72" s="93"/>
      <c r="R72" s="378"/>
      <c r="S72" s="93"/>
      <c r="T72" s="378"/>
    </row>
    <row r="73" spans="3:20" s="46" customFormat="1" ht="15.75">
      <c r="C73" s="378"/>
      <c r="D73" s="378"/>
      <c r="E73" s="93"/>
      <c r="F73" s="379"/>
      <c r="G73" s="93"/>
      <c r="H73" s="93"/>
      <c r="I73" s="93"/>
      <c r="K73" s="93"/>
      <c r="L73" s="379"/>
      <c r="N73" s="378"/>
      <c r="O73" s="93"/>
      <c r="P73" s="93"/>
      <c r="Q73" s="93"/>
      <c r="R73" s="378"/>
      <c r="S73" s="93"/>
      <c r="T73" s="378"/>
    </row>
    <row r="74" spans="3:20" s="46" customFormat="1" ht="15.75">
      <c r="C74" s="378"/>
      <c r="D74" s="378"/>
      <c r="E74" s="93"/>
      <c r="F74" s="379"/>
      <c r="G74" s="93"/>
      <c r="H74" s="93"/>
      <c r="I74" s="93"/>
      <c r="K74" s="93"/>
      <c r="L74" s="376"/>
      <c r="N74" s="378"/>
      <c r="O74" s="93"/>
      <c r="P74" s="93"/>
      <c r="Q74" s="93"/>
      <c r="R74" s="378"/>
      <c r="S74" s="93"/>
      <c r="T74" s="378"/>
    </row>
    <row r="75" spans="3:20" s="46" customFormat="1" ht="15.75">
      <c r="C75" s="378"/>
      <c r="D75" s="378"/>
      <c r="E75" s="93"/>
      <c r="F75" s="379"/>
      <c r="G75" s="93"/>
      <c r="H75" s="93"/>
      <c r="I75" s="93"/>
      <c r="K75" s="93"/>
      <c r="L75" s="379"/>
      <c r="N75" s="378"/>
      <c r="O75" s="93"/>
      <c r="P75" s="93"/>
      <c r="Q75" s="93"/>
      <c r="R75" s="378"/>
      <c r="S75" s="93"/>
      <c r="T75" s="378"/>
    </row>
    <row r="76" spans="3:20" s="46" customFormat="1" ht="15.75">
      <c r="C76" s="375"/>
      <c r="D76" s="375"/>
      <c r="E76" s="93"/>
      <c r="F76" s="377"/>
      <c r="G76" s="93"/>
      <c r="H76" s="93"/>
      <c r="I76" s="93"/>
      <c r="K76" s="93"/>
      <c r="L76" s="376"/>
      <c r="N76" s="375"/>
      <c r="O76" s="93"/>
      <c r="P76" s="93"/>
      <c r="Q76" s="93"/>
      <c r="R76" s="375"/>
      <c r="S76" s="93"/>
      <c r="T76" s="375"/>
    </row>
  </sheetData>
  <sheetProtection/>
  <printOptions/>
  <pageMargins left="0.22" right="0.19" top="0.37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1"/>
  <sheetViews>
    <sheetView zoomScale="93" zoomScaleNormal="93" zoomScalePageLayoutView="0" workbookViewId="0" topLeftCell="F20">
      <selection activeCell="BD39" sqref="BD39"/>
    </sheetView>
  </sheetViews>
  <sheetFormatPr defaultColWidth="9.140625" defaultRowHeight="15"/>
  <cols>
    <col min="1" max="1" width="15.28125" style="46" bestFit="1" customWidth="1"/>
    <col min="2" max="2" width="6.57421875" style="47" customWidth="1"/>
    <col min="3" max="20" width="3.7109375" style="51" customWidth="1"/>
    <col min="21" max="21" width="3.28125" style="51" customWidth="1"/>
    <col min="22" max="22" width="4.57421875" style="51" customWidth="1"/>
    <col min="23" max="23" width="2.00390625" style="51" customWidth="1"/>
    <col min="24" max="24" width="3.7109375" style="51" hidden="1" customWidth="1"/>
    <col min="25" max="39" width="3.7109375" style="115" customWidth="1"/>
    <col min="40" max="40" width="3.140625" style="115" customWidth="1"/>
    <col min="41" max="53" width="3.7109375" style="115" customWidth="1"/>
    <col min="54" max="54" width="4.421875" style="115" customWidth="1"/>
    <col min="55" max="16384" width="9.140625" style="46" customWidth="1"/>
  </cols>
  <sheetData>
    <row r="1" spans="3:54" ht="30" customHeight="1">
      <c r="C1" s="48">
        <v>1001</v>
      </c>
      <c r="D1" s="48">
        <v>1004</v>
      </c>
      <c r="E1" s="48">
        <v>1003</v>
      </c>
      <c r="F1" s="48">
        <v>1006</v>
      </c>
      <c r="G1" s="48">
        <v>1005</v>
      </c>
      <c r="H1" s="48">
        <v>1007</v>
      </c>
      <c r="I1" s="48">
        <v>1007</v>
      </c>
      <c r="J1" s="48">
        <v>1010</v>
      </c>
      <c r="K1" s="48">
        <v>1001</v>
      </c>
      <c r="L1" s="48">
        <v>1006</v>
      </c>
      <c r="M1" s="48">
        <v>1002</v>
      </c>
      <c r="N1" s="48">
        <v>1002</v>
      </c>
      <c r="O1" s="48">
        <v>1005</v>
      </c>
      <c r="P1" s="48">
        <v>1008</v>
      </c>
      <c r="Q1" s="48">
        <v>1009</v>
      </c>
      <c r="R1" s="48">
        <v>1011</v>
      </c>
      <c r="S1" s="48">
        <v>1003</v>
      </c>
      <c r="T1" s="49">
        <v>1012</v>
      </c>
      <c r="U1" s="48">
        <v>1004</v>
      </c>
      <c r="V1" s="50"/>
      <c r="Y1" s="48">
        <v>901</v>
      </c>
      <c r="Z1" s="48">
        <v>902</v>
      </c>
      <c r="AA1" s="48">
        <v>902</v>
      </c>
      <c r="AB1" s="48">
        <v>903</v>
      </c>
      <c r="AC1" s="48">
        <v>903</v>
      </c>
      <c r="AD1" s="48">
        <v>904</v>
      </c>
      <c r="AE1" s="48">
        <v>904</v>
      </c>
      <c r="AF1" s="48">
        <v>905</v>
      </c>
      <c r="AG1" s="48">
        <v>905</v>
      </c>
      <c r="AH1" s="48">
        <v>906</v>
      </c>
      <c r="AI1" s="48">
        <v>906</v>
      </c>
      <c r="AJ1" s="48">
        <v>907</v>
      </c>
      <c r="AK1" s="48">
        <v>907</v>
      </c>
      <c r="AL1" s="48">
        <v>908</v>
      </c>
      <c r="AM1" s="48">
        <v>908</v>
      </c>
      <c r="AN1" s="48">
        <v>909</v>
      </c>
      <c r="AO1" s="48">
        <v>910</v>
      </c>
      <c r="AP1" s="48">
        <v>911</v>
      </c>
      <c r="AQ1" s="48">
        <v>912</v>
      </c>
      <c r="AR1" s="48">
        <v>913</v>
      </c>
      <c r="AS1" s="48">
        <v>914</v>
      </c>
      <c r="AT1" s="48">
        <v>915</v>
      </c>
      <c r="AU1" s="48">
        <v>916</v>
      </c>
      <c r="AV1" s="48">
        <v>917</v>
      </c>
      <c r="AW1" s="48">
        <v>918</v>
      </c>
      <c r="AX1" s="48">
        <v>919</v>
      </c>
      <c r="AY1" s="48">
        <v>920</v>
      </c>
      <c r="AZ1" s="48">
        <v>921</v>
      </c>
      <c r="BA1" s="48">
        <v>922</v>
      </c>
      <c r="BB1" s="50"/>
    </row>
    <row r="2" spans="3:54" ht="43.5" customHeight="1">
      <c r="C2" s="436" t="s">
        <v>0</v>
      </c>
      <c r="D2" s="436" t="s">
        <v>1</v>
      </c>
      <c r="E2" s="436" t="s">
        <v>2</v>
      </c>
      <c r="F2" s="436" t="s">
        <v>3</v>
      </c>
      <c r="G2" s="436" t="s">
        <v>4</v>
      </c>
      <c r="H2" s="436" t="s">
        <v>5</v>
      </c>
      <c r="I2" s="436" t="s">
        <v>6</v>
      </c>
      <c r="J2" s="53" t="s">
        <v>7</v>
      </c>
      <c r="K2" s="53" t="s">
        <v>8</v>
      </c>
      <c r="L2" s="436" t="s">
        <v>9</v>
      </c>
      <c r="M2" s="53" t="s">
        <v>10</v>
      </c>
      <c r="N2" s="53" t="s">
        <v>11</v>
      </c>
      <c r="O2" s="436" t="s">
        <v>12</v>
      </c>
      <c r="P2" s="436" t="s">
        <v>13</v>
      </c>
      <c r="Q2" s="436" t="s">
        <v>14</v>
      </c>
      <c r="R2" s="436" t="s">
        <v>15</v>
      </c>
      <c r="S2" s="436" t="s">
        <v>16</v>
      </c>
      <c r="T2" s="437" t="s">
        <v>17</v>
      </c>
      <c r="U2" s="436" t="s">
        <v>18</v>
      </c>
      <c r="V2" s="55"/>
      <c r="W2" s="56"/>
      <c r="X2" s="56"/>
      <c r="Y2" s="57" t="s">
        <v>37</v>
      </c>
      <c r="Z2" s="57" t="s">
        <v>38</v>
      </c>
      <c r="AA2" s="57" t="s">
        <v>39</v>
      </c>
      <c r="AB2" s="57" t="s">
        <v>40</v>
      </c>
      <c r="AC2" s="57" t="s">
        <v>41</v>
      </c>
      <c r="AD2" s="436" t="s">
        <v>42</v>
      </c>
      <c r="AE2" s="57" t="s">
        <v>43</v>
      </c>
      <c r="AF2" s="436" t="s">
        <v>13</v>
      </c>
      <c r="AG2" s="57" t="s">
        <v>44</v>
      </c>
      <c r="AH2" s="57" t="s">
        <v>45</v>
      </c>
      <c r="AI2" s="57" t="s">
        <v>46</v>
      </c>
      <c r="AJ2" s="436" t="s">
        <v>47</v>
      </c>
      <c r="AK2" s="57" t="s">
        <v>48</v>
      </c>
      <c r="AL2" s="436" t="s">
        <v>49</v>
      </c>
      <c r="AM2" s="57" t="s">
        <v>50</v>
      </c>
      <c r="AN2" s="57" t="s">
        <v>51</v>
      </c>
      <c r="AO2" s="57" t="s">
        <v>52</v>
      </c>
      <c r="AP2" s="436" t="s">
        <v>53</v>
      </c>
      <c r="AQ2" s="436" t="s">
        <v>54</v>
      </c>
      <c r="AR2" s="436" t="s">
        <v>55</v>
      </c>
      <c r="AS2" s="436" t="s">
        <v>56</v>
      </c>
      <c r="AT2" s="436" t="s">
        <v>57</v>
      </c>
      <c r="AU2" s="436" t="s">
        <v>58</v>
      </c>
      <c r="AV2" s="436" t="s">
        <v>59</v>
      </c>
      <c r="AW2" s="53" t="s">
        <v>60</v>
      </c>
      <c r="AX2" s="53" t="s">
        <v>61</v>
      </c>
      <c r="AY2" s="436" t="s">
        <v>62</v>
      </c>
      <c r="AZ2" s="436" t="s">
        <v>63</v>
      </c>
      <c r="BA2" s="436" t="s">
        <v>64</v>
      </c>
      <c r="BB2" s="57"/>
    </row>
    <row r="3" spans="1:54" ht="15.75">
      <c r="A3" s="413" t="s">
        <v>65</v>
      </c>
      <c r="B3" s="435" t="s">
        <v>66</v>
      </c>
      <c r="C3" s="60">
        <v>2.5</v>
      </c>
      <c r="D3" s="60">
        <v>1</v>
      </c>
      <c r="E3" s="60">
        <v>2</v>
      </c>
      <c r="F3" s="60">
        <v>2</v>
      </c>
      <c r="G3" s="60">
        <v>1</v>
      </c>
      <c r="H3" s="60">
        <v>2</v>
      </c>
      <c r="I3" s="60">
        <v>4</v>
      </c>
      <c r="J3" s="61">
        <v>1</v>
      </c>
      <c r="K3" s="60">
        <v>1</v>
      </c>
      <c r="L3" s="60">
        <v>1</v>
      </c>
      <c r="M3" s="60">
        <v>1.5</v>
      </c>
      <c r="N3" s="60">
        <v>1</v>
      </c>
      <c r="O3" s="60">
        <v>1</v>
      </c>
      <c r="P3" s="60">
        <v>1</v>
      </c>
      <c r="Q3" s="60">
        <v>1</v>
      </c>
      <c r="R3" s="60">
        <v>2</v>
      </c>
      <c r="S3" s="60">
        <v>1</v>
      </c>
      <c r="T3" s="62">
        <v>1</v>
      </c>
      <c r="U3" s="60"/>
      <c r="V3" s="55">
        <f aca="true" t="shared" si="0" ref="V3:V21">SUM(C3:T3)</f>
        <v>27</v>
      </c>
      <c r="W3" s="56"/>
      <c r="X3" s="63" t="s">
        <v>67</v>
      </c>
      <c r="Y3" s="60">
        <v>1</v>
      </c>
      <c r="Z3" s="60"/>
      <c r="AA3" s="60">
        <v>2</v>
      </c>
      <c r="AB3" s="60">
        <v>3.5</v>
      </c>
      <c r="AC3" s="60">
        <v>3</v>
      </c>
      <c r="AD3" s="60">
        <v>2.5</v>
      </c>
      <c r="AE3" s="60">
        <v>3</v>
      </c>
      <c r="AF3" s="60">
        <v>1</v>
      </c>
      <c r="AG3" s="60">
        <v>0</v>
      </c>
      <c r="AH3" s="60">
        <v>0.5</v>
      </c>
      <c r="AI3" s="60">
        <v>2</v>
      </c>
      <c r="AJ3" s="60">
        <v>2.5</v>
      </c>
      <c r="AK3" s="60">
        <v>0</v>
      </c>
      <c r="AL3" s="60">
        <v>2.5</v>
      </c>
      <c r="AM3" s="60">
        <v>3.5</v>
      </c>
      <c r="AN3" s="60">
        <v>0</v>
      </c>
      <c r="AO3" s="60">
        <v>1</v>
      </c>
      <c r="AP3" s="60">
        <v>1</v>
      </c>
      <c r="AQ3" s="60">
        <v>2</v>
      </c>
      <c r="AR3" s="60">
        <v>2.5</v>
      </c>
      <c r="AS3" s="60">
        <v>2</v>
      </c>
      <c r="AT3" s="60">
        <v>2.5</v>
      </c>
      <c r="AU3" s="60">
        <v>2.5</v>
      </c>
      <c r="AV3" s="60">
        <v>2.5</v>
      </c>
      <c r="AW3" s="60">
        <v>1</v>
      </c>
      <c r="AX3" s="60">
        <v>1</v>
      </c>
      <c r="AY3" s="60">
        <v>1</v>
      </c>
      <c r="AZ3" s="60">
        <v>3</v>
      </c>
      <c r="BA3" s="60">
        <v>3.5</v>
      </c>
      <c r="BB3" s="65">
        <f aca="true" t="shared" si="1" ref="BB3:BB22">SUM(Y3:BA3)</f>
        <v>52.5</v>
      </c>
    </row>
    <row r="4" spans="1:54" ht="15.75">
      <c r="A4" s="413" t="s">
        <v>68</v>
      </c>
      <c r="B4" s="435" t="s">
        <v>69</v>
      </c>
      <c r="C4" s="60">
        <v>2</v>
      </c>
      <c r="D4" s="60">
        <v>2</v>
      </c>
      <c r="E4" s="60">
        <v>2</v>
      </c>
      <c r="F4" s="60">
        <v>2</v>
      </c>
      <c r="G4" s="60">
        <v>2</v>
      </c>
      <c r="H4" s="60">
        <v>2</v>
      </c>
      <c r="I4" s="60">
        <v>2</v>
      </c>
      <c r="J4" s="60">
        <v>2</v>
      </c>
      <c r="K4" s="60">
        <v>1.5</v>
      </c>
      <c r="L4" s="60">
        <v>2</v>
      </c>
      <c r="M4" s="60"/>
      <c r="N4" s="60"/>
      <c r="O4" s="60">
        <v>2</v>
      </c>
      <c r="P4" s="60">
        <v>2</v>
      </c>
      <c r="Q4" s="60"/>
      <c r="R4" s="60"/>
      <c r="S4" s="60"/>
      <c r="T4" s="62"/>
      <c r="U4" s="60"/>
      <c r="V4" s="55">
        <f t="shared" si="0"/>
        <v>23.5</v>
      </c>
      <c r="W4" s="56"/>
      <c r="X4" s="63" t="s">
        <v>70</v>
      </c>
      <c r="Y4" s="60"/>
      <c r="Z4" s="60"/>
      <c r="AA4" s="60">
        <v>2</v>
      </c>
      <c r="AB4" s="60">
        <v>2</v>
      </c>
      <c r="AC4" s="60"/>
      <c r="AD4" s="60">
        <v>2</v>
      </c>
      <c r="AE4" s="60">
        <v>1</v>
      </c>
      <c r="AF4" s="60">
        <v>2</v>
      </c>
      <c r="AG4" s="60">
        <v>0</v>
      </c>
      <c r="AH4" s="60"/>
      <c r="AI4" s="60">
        <v>1</v>
      </c>
      <c r="AJ4" s="60">
        <v>1.5</v>
      </c>
      <c r="AK4" s="60">
        <v>0</v>
      </c>
      <c r="AL4" s="60">
        <v>1.5</v>
      </c>
      <c r="AM4" s="60">
        <v>2</v>
      </c>
      <c r="AN4" s="60">
        <v>0</v>
      </c>
      <c r="AO4" s="60"/>
      <c r="AP4" s="60">
        <v>1</v>
      </c>
      <c r="AQ4" s="60">
        <v>2</v>
      </c>
      <c r="AR4" s="60">
        <v>2</v>
      </c>
      <c r="AS4" s="60">
        <v>1</v>
      </c>
      <c r="AT4" s="60">
        <v>1</v>
      </c>
      <c r="AU4" s="60">
        <v>2</v>
      </c>
      <c r="AV4" s="60">
        <v>1.5</v>
      </c>
      <c r="AW4" s="60"/>
      <c r="AX4" s="60">
        <v>1.5</v>
      </c>
      <c r="AY4" s="60"/>
      <c r="AZ4" s="60">
        <v>2</v>
      </c>
      <c r="BA4" s="60">
        <v>2</v>
      </c>
      <c r="BB4" s="65">
        <f t="shared" si="1"/>
        <v>31</v>
      </c>
    </row>
    <row r="5" spans="1:54" ht="15.75">
      <c r="A5" s="413" t="s">
        <v>68</v>
      </c>
      <c r="B5" s="435" t="s">
        <v>71</v>
      </c>
      <c r="C5" s="60">
        <v>1.5</v>
      </c>
      <c r="D5" s="60">
        <v>2</v>
      </c>
      <c r="E5" s="60">
        <v>1</v>
      </c>
      <c r="F5" s="60">
        <v>2</v>
      </c>
      <c r="G5" s="60"/>
      <c r="H5" s="60">
        <v>2</v>
      </c>
      <c r="I5" s="60"/>
      <c r="J5" s="60"/>
      <c r="K5" s="60">
        <v>1</v>
      </c>
      <c r="L5" s="60"/>
      <c r="M5" s="60"/>
      <c r="N5" s="60"/>
      <c r="O5" s="60"/>
      <c r="P5" s="60"/>
      <c r="Q5" s="60"/>
      <c r="R5" s="60"/>
      <c r="S5" s="60"/>
      <c r="T5" s="62"/>
      <c r="U5" s="60"/>
      <c r="V5" s="55">
        <f t="shared" si="0"/>
        <v>9.5</v>
      </c>
      <c r="W5" s="56"/>
      <c r="X5" s="63"/>
      <c r="Y5" s="60">
        <v>1</v>
      </c>
      <c r="Z5" s="60"/>
      <c r="AA5" s="60"/>
      <c r="AB5" s="60">
        <v>1.5</v>
      </c>
      <c r="AC5" s="60"/>
      <c r="AD5" s="60">
        <v>1.5</v>
      </c>
      <c r="AE5" s="60"/>
      <c r="AF5" s="60"/>
      <c r="AG5" s="60">
        <v>0</v>
      </c>
      <c r="AH5" s="60"/>
      <c r="AI5" s="60"/>
      <c r="AJ5" s="60"/>
      <c r="AK5" s="60">
        <v>0</v>
      </c>
      <c r="AL5" s="60"/>
      <c r="AM5" s="60">
        <v>1.5</v>
      </c>
      <c r="AN5" s="60">
        <v>0</v>
      </c>
      <c r="AO5" s="60"/>
      <c r="AP5" s="60"/>
      <c r="AQ5" s="60">
        <v>2</v>
      </c>
      <c r="AR5" s="60">
        <v>1</v>
      </c>
      <c r="AS5" s="60"/>
      <c r="AT5" s="60"/>
      <c r="AU5" s="60"/>
      <c r="AV5" s="60"/>
      <c r="AW5" s="60"/>
      <c r="AX5" s="60">
        <v>1.5</v>
      </c>
      <c r="AY5" s="60"/>
      <c r="AZ5" s="60">
        <v>2</v>
      </c>
      <c r="BA5" s="60"/>
      <c r="BB5" s="65">
        <f t="shared" si="1"/>
        <v>12</v>
      </c>
    </row>
    <row r="6" spans="1:54" ht="15.75">
      <c r="A6" s="413" t="s">
        <v>72</v>
      </c>
      <c r="B6" s="47" t="s">
        <v>73</v>
      </c>
      <c r="C6" s="60">
        <v>2</v>
      </c>
      <c r="D6" s="60">
        <v>2</v>
      </c>
      <c r="E6" s="60">
        <v>2</v>
      </c>
      <c r="F6" s="60">
        <v>2</v>
      </c>
      <c r="G6" s="60">
        <v>1.5</v>
      </c>
      <c r="H6" s="60">
        <v>1.5</v>
      </c>
      <c r="I6" s="60"/>
      <c r="J6" s="60"/>
      <c r="K6" s="60">
        <v>1</v>
      </c>
      <c r="L6" s="60">
        <v>1.5</v>
      </c>
      <c r="M6" s="60"/>
      <c r="N6" s="60"/>
      <c r="O6" s="60"/>
      <c r="P6" s="60"/>
      <c r="Q6" s="60"/>
      <c r="R6" s="60"/>
      <c r="S6" s="60"/>
      <c r="T6" s="62"/>
      <c r="U6" s="60"/>
      <c r="V6" s="55">
        <f t="shared" si="0"/>
        <v>13.5</v>
      </c>
      <c r="W6" s="56"/>
      <c r="X6" s="63" t="s">
        <v>74</v>
      </c>
      <c r="Y6" s="60"/>
      <c r="Z6" s="60"/>
      <c r="AA6" s="60"/>
      <c r="AB6" s="60">
        <v>1</v>
      </c>
      <c r="AC6" s="60"/>
      <c r="AD6" s="60">
        <v>1</v>
      </c>
      <c r="AE6" s="60"/>
      <c r="AF6" s="60">
        <v>1</v>
      </c>
      <c r="AG6" s="60">
        <v>0</v>
      </c>
      <c r="AH6" s="60">
        <v>0.5</v>
      </c>
      <c r="AI6" s="60"/>
      <c r="AJ6" s="60"/>
      <c r="AK6" s="60">
        <v>0</v>
      </c>
      <c r="AL6" s="60"/>
      <c r="AM6" s="60"/>
      <c r="AN6" s="60">
        <v>0</v>
      </c>
      <c r="AO6" s="60"/>
      <c r="AP6" s="60"/>
      <c r="AQ6" s="60">
        <v>2</v>
      </c>
      <c r="AR6" s="60"/>
      <c r="AS6" s="60">
        <v>0.5</v>
      </c>
      <c r="AT6" s="60">
        <v>1.5</v>
      </c>
      <c r="AU6" s="60"/>
      <c r="AV6" s="60"/>
      <c r="AW6" s="60"/>
      <c r="AX6" s="60"/>
      <c r="AY6" s="60"/>
      <c r="AZ6" s="60"/>
      <c r="BA6" s="60"/>
      <c r="BB6" s="65">
        <f t="shared" si="1"/>
        <v>7.5</v>
      </c>
    </row>
    <row r="7" spans="1:54" ht="15.75">
      <c r="A7" s="413" t="s">
        <v>75</v>
      </c>
      <c r="B7" s="435" t="s">
        <v>76</v>
      </c>
      <c r="C7" s="60">
        <v>2</v>
      </c>
      <c r="D7" s="60">
        <v>2</v>
      </c>
      <c r="E7" s="60">
        <v>1.5</v>
      </c>
      <c r="F7" s="60">
        <v>2</v>
      </c>
      <c r="G7" s="60"/>
      <c r="H7" s="60">
        <v>1.5</v>
      </c>
      <c r="I7" s="60"/>
      <c r="J7" s="60">
        <v>1</v>
      </c>
      <c r="K7" s="60"/>
      <c r="L7" s="60"/>
      <c r="M7" s="60"/>
      <c r="N7" s="60"/>
      <c r="O7" s="60"/>
      <c r="P7" s="60"/>
      <c r="Q7" s="60"/>
      <c r="R7" s="60"/>
      <c r="S7" s="60"/>
      <c r="T7" s="62"/>
      <c r="U7" s="60"/>
      <c r="V7" s="55">
        <f t="shared" si="0"/>
        <v>10</v>
      </c>
      <c r="W7" s="56"/>
      <c r="X7" s="63" t="s">
        <v>77</v>
      </c>
      <c r="Y7" s="60"/>
      <c r="Z7" s="60"/>
      <c r="AA7" s="60">
        <v>2</v>
      </c>
      <c r="AB7" s="60">
        <v>1.5</v>
      </c>
      <c r="AC7" s="60"/>
      <c r="AD7" s="60">
        <v>2</v>
      </c>
      <c r="AE7" s="60">
        <v>1</v>
      </c>
      <c r="AF7" s="60">
        <v>1.5</v>
      </c>
      <c r="AG7" s="60">
        <v>0</v>
      </c>
      <c r="AH7" s="60"/>
      <c r="AI7" s="60">
        <v>1</v>
      </c>
      <c r="AJ7" s="60">
        <v>1</v>
      </c>
      <c r="AK7" s="60">
        <v>0</v>
      </c>
      <c r="AL7" s="60">
        <v>1</v>
      </c>
      <c r="AM7" s="60">
        <v>2</v>
      </c>
      <c r="AN7" s="60">
        <v>0</v>
      </c>
      <c r="AO7" s="60"/>
      <c r="AP7" s="60"/>
      <c r="AQ7" s="60">
        <v>1.5</v>
      </c>
      <c r="AR7" s="60">
        <v>2</v>
      </c>
      <c r="AS7" s="60">
        <v>1.5</v>
      </c>
      <c r="AT7" s="60">
        <v>1</v>
      </c>
      <c r="AU7" s="60">
        <v>2</v>
      </c>
      <c r="AV7" s="60">
        <v>2</v>
      </c>
      <c r="AW7" s="60"/>
      <c r="AX7" s="60"/>
      <c r="AY7" s="60"/>
      <c r="AZ7" s="60">
        <v>2</v>
      </c>
      <c r="BA7" s="60">
        <v>2</v>
      </c>
      <c r="BB7" s="65">
        <f t="shared" si="1"/>
        <v>27</v>
      </c>
    </row>
    <row r="8" spans="1:54" ht="15.75">
      <c r="A8" s="413" t="s">
        <v>78</v>
      </c>
      <c r="B8" s="435" t="s">
        <v>79</v>
      </c>
      <c r="C8" s="60">
        <v>8</v>
      </c>
      <c r="D8" s="60">
        <v>7.5</v>
      </c>
      <c r="E8" s="60">
        <v>4.5</v>
      </c>
      <c r="F8" s="60">
        <v>8</v>
      </c>
      <c r="G8" s="60">
        <v>5.5</v>
      </c>
      <c r="H8" s="60">
        <v>5</v>
      </c>
      <c r="I8" s="60">
        <v>7</v>
      </c>
      <c r="J8" s="60">
        <v>1</v>
      </c>
      <c r="K8" s="60">
        <v>6</v>
      </c>
      <c r="L8" s="60">
        <v>2.5</v>
      </c>
      <c r="M8" s="60">
        <v>2.5</v>
      </c>
      <c r="N8" s="60"/>
      <c r="O8" s="60">
        <v>1</v>
      </c>
      <c r="P8" s="60"/>
      <c r="Q8" s="60"/>
      <c r="R8" s="60"/>
      <c r="S8" s="60"/>
      <c r="T8" s="62"/>
      <c r="U8" s="60"/>
      <c r="V8" s="55">
        <f t="shared" si="0"/>
        <v>58.5</v>
      </c>
      <c r="W8" s="56"/>
      <c r="X8" s="63" t="s">
        <v>80</v>
      </c>
      <c r="Y8" s="60"/>
      <c r="Z8" s="60"/>
      <c r="AA8" s="60">
        <v>1</v>
      </c>
      <c r="AB8" s="60">
        <v>5</v>
      </c>
      <c r="AC8" s="60"/>
      <c r="AD8" s="60">
        <v>5</v>
      </c>
      <c r="AE8" s="60">
        <v>4</v>
      </c>
      <c r="AF8" s="60">
        <v>1</v>
      </c>
      <c r="AG8" s="60">
        <v>0</v>
      </c>
      <c r="AH8" s="60"/>
      <c r="AI8" s="60"/>
      <c r="AJ8" s="60"/>
      <c r="AK8" s="60">
        <v>0</v>
      </c>
      <c r="AL8" s="60">
        <v>3</v>
      </c>
      <c r="AM8" s="60">
        <v>2</v>
      </c>
      <c r="AN8" s="60">
        <v>0</v>
      </c>
      <c r="AO8" s="60"/>
      <c r="AP8" s="60"/>
      <c r="AQ8" s="60">
        <v>6</v>
      </c>
      <c r="AR8" s="60">
        <v>2</v>
      </c>
      <c r="AS8" s="60"/>
      <c r="AT8" s="60">
        <v>1</v>
      </c>
      <c r="AU8" s="60">
        <v>1</v>
      </c>
      <c r="AV8" s="60">
        <v>2</v>
      </c>
      <c r="AW8" s="60"/>
      <c r="AX8" s="60">
        <v>2</v>
      </c>
      <c r="AY8" s="60"/>
      <c r="AZ8" s="60">
        <v>5.5</v>
      </c>
      <c r="BA8" s="60">
        <v>3</v>
      </c>
      <c r="BB8" s="65">
        <f t="shared" si="1"/>
        <v>43.5</v>
      </c>
    </row>
    <row r="9" spans="1:54" ht="15.75">
      <c r="A9" s="413" t="s">
        <v>78</v>
      </c>
      <c r="B9" s="435" t="s">
        <v>81</v>
      </c>
      <c r="C9" s="60">
        <v>6</v>
      </c>
      <c r="D9" s="60">
        <v>6.5</v>
      </c>
      <c r="E9" s="60">
        <v>5</v>
      </c>
      <c r="F9" s="60">
        <v>7</v>
      </c>
      <c r="G9" s="60">
        <v>6</v>
      </c>
      <c r="H9" s="60">
        <v>7</v>
      </c>
      <c r="I9" s="60">
        <v>3</v>
      </c>
      <c r="J9" s="60">
        <v>2</v>
      </c>
      <c r="K9" s="60">
        <v>4.5</v>
      </c>
      <c r="L9" s="60">
        <v>3</v>
      </c>
      <c r="M9" s="60">
        <v>2</v>
      </c>
      <c r="N9" s="60"/>
      <c r="O9" s="60">
        <v>2</v>
      </c>
      <c r="P9" s="60">
        <v>2</v>
      </c>
      <c r="Q9" s="60"/>
      <c r="R9" s="60">
        <v>2</v>
      </c>
      <c r="S9" s="60"/>
      <c r="T9" s="62">
        <v>2</v>
      </c>
      <c r="U9" s="60"/>
      <c r="V9" s="55">
        <f t="shared" si="0"/>
        <v>60</v>
      </c>
      <c r="W9" s="56"/>
      <c r="X9" s="63"/>
      <c r="Y9" s="60"/>
      <c r="Z9" s="60">
        <v>2</v>
      </c>
      <c r="AA9" s="60">
        <v>4</v>
      </c>
      <c r="AB9" s="60">
        <v>5.5</v>
      </c>
      <c r="AC9" s="60">
        <v>3</v>
      </c>
      <c r="AD9" s="60">
        <v>4</v>
      </c>
      <c r="AE9" s="60">
        <v>1</v>
      </c>
      <c r="AF9" s="60">
        <v>4.5</v>
      </c>
      <c r="AG9" s="60">
        <v>0</v>
      </c>
      <c r="AH9" s="60"/>
      <c r="AI9" s="60">
        <v>1</v>
      </c>
      <c r="AJ9" s="60">
        <v>4</v>
      </c>
      <c r="AK9" s="60">
        <v>0</v>
      </c>
      <c r="AL9" s="60">
        <v>4</v>
      </c>
      <c r="AM9" s="60">
        <v>5</v>
      </c>
      <c r="AN9" s="60">
        <v>0</v>
      </c>
      <c r="AO9" s="60"/>
      <c r="AP9" s="60">
        <v>3</v>
      </c>
      <c r="AQ9" s="60">
        <v>4</v>
      </c>
      <c r="AR9" s="60">
        <v>6</v>
      </c>
      <c r="AS9" s="60"/>
      <c r="AT9" s="60">
        <v>5.5</v>
      </c>
      <c r="AU9" s="60">
        <v>1</v>
      </c>
      <c r="AV9" s="60">
        <v>5</v>
      </c>
      <c r="AW9" s="60"/>
      <c r="AX9" s="60">
        <v>4</v>
      </c>
      <c r="AY9" s="60">
        <v>2</v>
      </c>
      <c r="AZ9" s="60">
        <v>5</v>
      </c>
      <c r="BA9" s="60">
        <v>3</v>
      </c>
      <c r="BB9" s="65">
        <f t="shared" si="1"/>
        <v>76.5</v>
      </c>
    </row>
    <row r="10" spans="1:54" ht="15.75">
      <c r="A10" s="413" t="s">
        <v>82</v>
      </c>
      <c r="B10" s="435" t="s">
        <v>83</v>
      </c>
      <c r="C10" s="60">
        <v>2</v>
      </c>
      <c r="D10" s="60">
        <v>2</v>
      </c>
      <c r="E10" s="60">
        <v>2</v>
      </c>
      <c r="F10" s="60">
        <v>2</v>
      </c>
      <c r="G10" s="60">
        <v>2</v>
      </c>
      <c r="H10" s="60">
        <v>2</v>
      </c>
      <c r="I10" s="60">
        <v>1</v>
      </c>
      <c r="J10" s="60">
        <v>1</v>
      </c>
      <c r="K10" s="60">
        <v>2</v>
      </c>
      <c r="L10" s="60">
        <v>1</v>
      </c>
      <c r="M10" s="60"/>
      <c r="N10" s="60">
        <v>1</v>
      </c>
      <c r="O10" s="60"/>
      <c r="P10" s="60"/>
      <c r="Q10" s="60"/>
      <c r="R10" s="60"/>
      <c r="S10" s="60"/>
      <c r="T10" s="62"/>
      <c r="U10" s="60"/>
      <c r="V10" s="55">
        <f t="shared" si="0"/>
        <v>18</v>
      </c>
      <c r="W10" s="56"/>
      <c r="X10" s="63" t="s">
        <v>84</v>
      </c>
      <c r="Y10" s="60"/>
      <c r="Z10" s="60"/>
      <c r="AA10" s="60"/>
      <c r="AB10" s="60"/>
      <c r="AC10" s="60">
        <v>2</v>
      </c>
      <c r="AD10" s="60"/>
      <c r="AE10" s="60"/>
      <c r="AF10" s="60"/>
      <c r="AG10" s="60">
        <v>0</v>
      </c>
      <c r="AH10" s="60"/>
      <c r="AI10" s="60">
        <v>1</v>
      </c>
      <c r="AJ10" s="60">
        <v>1</v>
      </c>
      <c r="AK10" s="60">
        <v>0</v>
      </c>
      <c r="AL10" s="60">
        <v>1</v>
      </c>
      <c r="AM10" s="60"/>
      <c r="AN10" s="60">
        <v>0</v>
      </c>
      <c r="AO10" s="60"/>
      <c r="AP10" s="60"/>
      <c r="AQ10" s="60"/>
      <c r="AR10" s="60"/>
      <c r="AS10" s="60"/>
      <c r="AT10" s="60">
        <v>1</v>
      </c>
      <c r="AU10" s="60"/>
      <c r="AV10" s="60"/>
      <c r="AW10" s="60"/>
      <c r="AX10" s="60"/>
      <c r="AY10" s="60"/>
      <c r="AZ10" s="60">
        <v>1</v>
      </c>
      <c r="BA10" s="60">
        <v>1</v>
      </c>
      <c r="BB10" s="65">
        <f t="shared" si="1"/>
        <v>8</v>
      </c>
    </row>
    <row r="11" spans="1:54" ht="15.75">
      <c r="A11" s="413" t="s">
        <v>85</v>
      </c>
      <c r="B11" s="435"/>
      <c r="C11" s="60">
        <v>2</v>
      </c>
      <c r="D11" s="60">
        <v>2</v>
      </c>
      <c r="E11" s="60">
        <v>2</v>
      </c>
      <c r="F11" s="60">
        <v>2</v>
      </c>
      <c r="G11" s="60">
        <v>1</v>
      </c>
      <c r="H11" s="60">
        <v>2</v>
      </c>
      <c r="I11" s="60"/>
      <c r="J11" s="60">
        <v>1</v>
      </c>
      <c r="K11" s="60"/>
      <c r="L11" s="60"/>
      <c r="M11" s="60">
        <v>2</v>
      </c>
      <c r="N11" s="60"/>
      <c r="O11" s="60"/>
      <c r="P11" s="60"/>
      <c r="Q11" s="60"/>
      <c r="R11" s="60"/>
      <c r="S11" s="60"/>
      <c r="T11" s="62"/>
      <c r="U11" s="60"/>
      <c r="V11" s="55">
        <f t="shared" si="0"/>
        <v>14</v>
      </c>
      <c r="W11" s="56"/>
      <c r="X11" s="63" t="s">
        <v>87</v>
      </c>
      <c r="Y11" s="60"/>
      <c r="Z11" s="60"/>
      <c r="AA11" s="60">
        <v>1</v>
      </c>
      <c r="AB11" s="60">
        <v>1</v>
      </c>
      <c r="AC11" s="60">
        <v>1</v>
      </c>
      <c r="AD11" s="60">
        <v>1</v>
      </c>
      <c r="AE11" s="60">
        <v>1</v>
      </c>
      <c r="AF11" s="60">
        <v>1</v>
      </c>
      <c r="AG11" s="60"/>
      <c r="AH11" s="60">
        <v>1</v>
      </c>
      <c r="AI11" s="60">
        <v>0.5</v>
      </c>
      <c r="AJ11" s="60">
        <v>1</v>
      </c>
      <c r="AK11" s="60">
        <v>0</v>
      </c>
      <c r="AL11" s="60"/>
      <c r="AM11" s="60">
        <v>1</v>
      </c>
      <c r="AN11" s="60">
        <v>0</v>
      </c>
      <c r="AO11" s="60"/>
      <c r="AP11" s="60">
        <v>1</v>
      </c>
      <c r="AQ11" s="60">
        <v>2</v>
      </c>
      <c r="AR11" s="60">
        <v>1</v>
      </c>
      <c r="AS11" s="60">
        <v>2</v>
      </c>
      <c r="AT11" s="60">
        <v>2</v>
      </c>
      <c r="AU11" s="60"/>
      <c r="AV11" s="60">
        <v>1</v>
      </c>
      <c r="AW11" s="60"/>
      <c r="AX11" s="60">
        <v>1</v>
      </c>
      <c r="AY11" s="60"/>
      <c r="AZ11" s="60">
        <v>1</v>
      </c>
      <c r="BA11" s="60"/>
      <c r="BB11" s="65">
        <f t="shared" si="1"/>
        <v>20.5</v>
      </c>
    </row>
    <row r="12" spans="1:54" ht="15.75">
      <c r="A12" s="413" t="s">
        <v>88</v>
      </c>
      <c r="B12" s="435"/>
      <c r="C12" s="60">
        <v>1</v>
      </c>
      <c r="D12" s="60">
        <v>2</v>
      </c>
      <c r="E12" s="60">
        <v>2</v>
      </c>
      <c r="F12" s="60">
        <v>2</v>
      </c>
      <c r="G12" s="60">
        <v>1</v>
      </c>
      <c r="H12" s="60">
        <v>2</v>
      </c>
      <c r="I12" s="60">
        <v>1</v>
      </c>
      <c r="J12" s="60"/>
      <c r="K12" s="60">
        <v>2</v>
      </c>
      <c r="L12" s="60"/>
      <c r="M12" s="60">
        <v>1</v>
      </c>
      <c r="N12" s="60"/>
      <c r="O12" s="60"/>
      <c r="P12" s="60">
        <v>1</v>
      </c>
      <c r="Q12" s="60"/>
      <c r="R12" s="60"/>
      <c r="S12" s="60"/>
      <c r="T12" s="62"/>
      <c r="U12" s="60"/>
      <c r="V12" s="55">
        <f t="shared" si="0"/>
        <v>15</v>
      </c>
      <c r="W12" s="56"/>
      <c r="X12" s="63" t="s">
        <v>89</v>
      </c>
      <c r="Y12" s="60"/>
      <c r="Z12" s="60"/>
      <c r="AA12" s="60">
        <v>1</v>
      </c>
      <c r="AB12" s="60">
        <v>1</v>
      </c>
      <c r="AC12" s="60">
        <v>1</v>
      </c>
      <c r="AD12" s="60">
        <v>2</v>
      </c>
      <c r="AE12" s="60"/>
      <c r="AF12" s="60"/>
      <c r="AG12" s="60">
        <v>0</v>
      </c>
      <c r="AH12" s="60"/>
      <c r="AI12" s="60">
        <v>0.5</v>
      </c>
      <c r="AJ12" s="60">
        <v>2</v>
      </c>
      <c r="AK12" s="60"/>
      <c r="AL12" s="60">
        <v>2</v>
      </c>
      <c r="AM12" s="60">
        <v>1</v>
      </c>
      <c r="AN12" s="60"/>
      <c r="AO12" s="60"/>
      <c r="AP12" s="60">
        <v>1</v>
      </c>
      <c r="AQ12" s="60">
        <v>1</v>
      </c>
      <c r="AR12" s="60"/>
      <c r="AS12" s="60">
        <v>1</v>
      </c>
      <c r="AT12" s="60"/>
      <c r="AU12" s="60"/>
      <c r="AV12" s="60"/>
      <c r="AW12" s="60"/>
      <c r="AX12" s="60"/>
      <c r="AY12" s="60"/>
      <c r="AZ12" s="60">
        <v>1</v>
      </c>
      <c r="BA12" s="60"/>
      <c r="BB12" s="65">
        <f t="shared" si="1"/>
        <v>14.5</v>
      </c>
    </row>
    <row r="13" spans="1:54" ht="15.75">
      <c r="A13" s="413" t="s">
        <v>90</v>
      </c>
      <c r="B13" s="435"/>
      <c r="C13" s="60">
        <v>1</v>
      </c>
      <c r="D13" s="60">
        <v>1</v>
      </c>
      <c r="E13" s="60">
        <v>1</v>
      </c>
      <c r="F13" s="60">
        <v>1</v>
      </c>
      <c r="G13" s="60">
        <v>1</v>
      </c>
      <c r="H13" s="60">
        <v>1</v>
      </c>
      <c r="I13" s="60">
        <v>1</v>
      </c>
      <c r="J13" s="60"/>
      <c r="K13" s="60">
        <v>1</v>
      </c>
      <c r="L13" s="60">
        <v>1</v>
      </c>
      <c r="M13" s="60">
        <v>1</v>
      </c>
      <c r="N13" s="60">
        <v>1</v>
      </c>
      <c r="O13" s="60"/>
      <c r="P13" s="60">
        <v>1</v>
      </c>
      <c r="Q13" s="60"/>
      <c r="R13" s="60"/>
      <c r="S13" s="60">
        <v>1</v>
      </c>
      <c r="T13" s="62"/>
      <c r="U13" s="60"/>
      <c r="V13" s="55">
        <f t="shared" si="0"/>
        <v>13</v>
      </c>
      <c r="W13" s="56"/>
      <c r="X13" s="63" t="s">
        <v>91</v>
      </c>
      <c r="Y13" s="60"/>
      <c r="Z13" s="60"/>
      <c r="AA13" s="60">
        <v>1</v>
      </c>
      <c r="AB13" s="60">
        <v>1</v>
      </c>
      <c r="AC13" s="60">
        <v>1</v>
      </c>
      <c r="AD13" s="60"/>
      <c r="AE13" s="60"/>
      <c r="AF13" s="60"/>
      <c r="AG13" s="60">
        <v>0</v>
      </c>
      <c r="AH13" s="60"/>
      <c r="AI13" s="60"/>
      <c r="AJ13" s="60">
        <v>1</v>
      </c>
      <c r="AK13" s="60">
        <v>0</v>
      </c>
      <c r="AL13" s="60">
        <v>1</v>
      </c>
      <c r="AM13" s="60">
        <v>1</v>
      </c>
      <c r="AN13" s="60"/>
      <c r="AO13" s="60"/>
      <c r="AP13" s="60"/>
      <c r="AQ13" s="60">
        <v>1</v>
      </c>
      <c r="AR13" s="60">
        <v>1</v>
      </c>
      <c r="AS13" s="60"/>
      <c r="AT13" s="60"/>
      <c r="AU13" s="60"/>
      <c r="AV13" s="60">
        <v>1</v>
      </c>
      <c r="AW13" s="60"/>
      <c r="AX13" s="60"/>
      <c r="AY13" s="60"/>
      <c r="AZ13" s="60"/>
      <c r="BA13" s="60"/>
      <c r="BB13" s="65">
        <f t="shared" si="1"/>
        <v>9</v>
      </c>
    </row>
    <row r="14" spans="1:54" ht="15.75">
      <c r="A14" s="413" t="s">
        <v>92</v>
      </c>
      <c r="B14" s="435"/>
      <c r="C14" s="60">
        <v>1</v>
      </c>
      <c r="D14" s="60">
        <v>1</v>
      </c>
      <c r="E14" s="60">
        <v>1</v>
      </c>
      <c r="F14" s="60"/>
      <c r="G14" s="60">
        <v>1</v>
      </c>
      <c r="H14" s="60">
        <v>1</v>
      </c>
      <c r="I14" s="60"/>
      <c r="J14" s="60"/>
      <c r="K14" s="60"/>
      <c r="L14" s="60"/>
      <c r="M14" s="60">
        <v>1</v>
      </c>
      <c r="N14" s="60"/>
      <c r="O14" s="60">
        <v>1</v>
      </c>
      <c r="P14" s="60"/>
      <c r="Q14" s="60"/>
      <c r="R14" s="60"/>
      <c r="S14" s="60">
        <v>1</v>
      </c>
      <c r="T14" s="62"/>
      <c r="U14" s="60"/>
      <c r="V14" s="55">
        <f t="shared" si="0"/>
        <v>8</v>
      </c>
      <c r="W14" s="56"/>
      <c r="X14" s="63" t="s">
        <v>93</v>
      </c>
      <c r="Y14" s="60"/>
      <c r="Z14" s="60"/>
      <c r="AA14" s="60"/>
      <c r="AB14" s="60">
        <v>1</v>
      </c>
      <c r="AC14" s="60"/>
      <c r="AD14" s="60"/>
      <c r="AE14" s="60"/>
      <c r="AF14" s="60"/>
      <c r="AG14" s="60"/>
      <c r="AH14" s="60"/>
      <c r="AI14" s="60"/>
      <c r="AJ14" s="60"/>
      <c r="AK14" s="60">
        <v>0</v>
      </c>
      <c r="AL14" s="60"/>
      <c r="AM14" s="60">
        <v>1</v>
      </c>
      <c r="AN14" s="60"/>
      <c r="AO14" s="60"/>
      <c r="AP14" s="60">
        <v>1</v>
      </c>
      <c r="AQ14" s="60">
        <v>1</v>
      </c>
      <c r="AR14" s="60">
        <v>1</v>
      </c>
      <c r="AS14" s="60"/>
      <c r="AT14" s="60"/>
      <c r="AU14" s="60"/>
      <c r="AV14" s="60"/>
      <c r="AW14" s="60"/>
      <c r="AX14" s="60"/>
      <c r="AY14" s="60">
        <v>1</v>
      </c>
      <c r="AZ14" s="60"/>
      <c r="BA14" s="60"/>
      <c r="BB14" s="65">
        <f t="shared" si="1"/>
        <v>6</v>
      </c>
    </row>
    <row r="15" spans="1:54" ht="15.75">
      <c r="A15" s="413" t="s">
        <v>94</v>
      </c>
      <c r="B15" s="435"/>
      <c r="C15" s="60">
        <v>2</v>
      </c>
      <c r="D15" s="60">
        <v>2</v>
      </c>
      <c r="E15" s="60">
        <v>1</v>
      </c>
      <c r="F15" s="60">
        <v>1</v>
      </c>
      <c r="G15" s="60">
        <v>1</v>
      </c>
      <c r="H15" s="60">
        <v>1</v>
      </c>
      <c r="I15" s="60">
        <v>2</v>
      </c>
      <c r="J15" s="60"/>
      <c r="K15" s="60">
        <v>2</v>
      </c>
      <c r="L15" s="60"/>
      <c r="M15" s="60"/>
      <c r="N15" s="60">
        <v>2</v>
      </c>
      <c r="O15" s="60"/>
      <c r="P15" s="60"/>
      <c r="Q15" s="60"/>
      <c r="R15" s="60"/>
      <c r="S15" s="60">
        <v>2</v>
      </c>
      <c r="T15" s="62"/>
      <c r="U15" s="60"/>
      <c r="V15" s="55">
        <f t="shared" si="0"/>
        <v>16</v>
      </c>
      <c r="W15" s="56"/>
      <c r="X15" s="63" t="s">
        <v>95</v>
      </c>
      <c r="Y15" s="60"/>
      <c r="Z15" s="60"/>
      <c r="AA15" s="60"/>
      <c r="AB15" s="60"/>
      <c r="AC15" s="60">
        <v>2</v>
      </c>
      <c r="AD15" s="60"/>
      <c r="AE15" s="60"/>
      <c r="AF15" s="60"/>
      <c r="AG15" s="60">
        <v>0</v>
      </c>
      <c r="AH15" s="60"/>
      <c r="AI15" s="60">
        <v>1</v>
      </c>
      <c r="AJ15" s="60"/>
      <c r="AK15" s="60"/>
      <c r="AL15" s="60"/>
      <c r="AM15" s="60">
        <v>1</v>
      </c>
      <c r="AN15" s="60"/>
      <c r="AO15" s="60">
        <v>1</v>
      </c>
      <c r="AP15" s="60"/>
      <c r="AQ15" s="60">
        <v>1</v>
      </c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5">
        <f t="shared" si="1"/>
        <v>6</v>
      </c>
    </row>
    <row r="16" spans="1:54" ht="15.75">
      <c r="A16" s="413" t="s">
        <v>96</v>
      </c>
      <c r="B16" s="435"/>
      <c r="C16" s="60">
        <v>1</v>
      </c>
      <c r="D16" s="60">
        <v>1</v>
      </c>
      <c r="E16" s="60">
        <v>1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2"/>
      <c r="U16" s="60"/>
      <c r="V16" s="55">
        <f t="shared" si="0"/>
        <v>3</v>
      </c>
      <c r="W16" s="56"/>
      <c r="X16" s="63" t="s">
        <v>97</v>
      </c>
      <c r="Y16" s="60">
        <v>1</v>
      </c>
      <c r="Z16" s="60"/>
      <c r="AA16" s="60"/>
      <c r="AB16" s="60">
        <v>1</v>
      </c>
      <c r="AC16" s="60">
        <v>1</v>
      </c>
      <c r="AD16" s="60">
        <v>1</v>
      </c>
      <c r="AE16" s="60">
        <v>1</v>
      </c>
      <c r="AF16" s="60"/>
      <c r="AG16" s="60"/>
      <c r="AH16" s="60">
        <v>1</v>
      </c>
      <c r="AI16" s="60"/>
      <c r="AJ16" s="60">
        <v>1</v>
      </c>
      <c r="AK16" s="60">
        <v>0</v>
      </c>
      <c r="AL16" s="60">
        <v>1</v>
      </c>
      <c r="AM16" s="60">
        <v>1</v>
      </c>
      <c r="AN16" s="60"/>
      <c r="AO16" s="60"/>
      <c r="AP16" s="60">
        <v>1</v>
      </c>
      <c r="AQ16" s="60">
        <v>1</v>
      </c>
      <c r="AR16" s="60">
        <v>1</v>
      </c>
      <c r="AS16" s="60">
        <v>1</v>
      </c>
      <c r="AT16" s="60">
        <v>1</v>
      </c>
      <c r="AU16" s="60">
        <v>1</v>
      </c>
      <c r="AV16" s="60"/>
      <c r="AW16" s="60"/>
      <c r="AX16" s="60">
        <v>1</v>
      </c>
      <c r="AY16" s="60"/>
      <c r="AZ16" s="60">
        <v>1</v>
      </c>
      <c r="BA16" s="60"/>
      <c r="BB16" s="65">
        <f t="shared" si="1"/>
        <v>17</v>
      </c>
    </row>
    <row r="17" spans="1:54" ht="15.75">
      <c r="A17" s="413" t="s">
        <v>98</v>
      </c>
      <c r="B17" s="435"/>
      <c r="C17" s="60">
        <v>2</v>
      </c>
      <c r="D17" s="60">
        <v>2</v>
      </c>
      <c r="E17" s="60">
        <v>2</v>
      </c>
      <c r="F17" s="60">
        <v>2</v>
      </c>
      <c r="G17" s="60">
        <v>1</v>
      </c>
      <c r="H17" s="60">
        <v>1</v>
      </c>
      <c r="I17" s="60">
        <v>2</v>
      </c>
      <c r="J17" s="60"/>
      <c r="K17" s="60">
        <v>2</v>
      </c>
      <c r="L17" s="60">
        <v>2</v>
      </c>
      <c r="M17" s="60"/>
      <c r="N17" s="60">
        <v>2</v>
      </c>
      <c r="O17" s="60"/>
      <c r="P17" s="60"/>
      <c r="Q17" s="60"/>
      <c r="R17" s="60"/>
      <c r="S17" s="60">
        <v>2</v>
      </c>
      <c r="T17" s="62"/>
      <c r="U17" s="60"/>
      <c r="V17" s="55">
        <f t="shared" si="0"/>
        <v>20</v>
      </c>
      <c r="W17" s="56"/>
      <c r="X17" s="63" t="s">
        <v>99</v>
      </c>
      <c r="Y17" s="60">
        <v>1</v>
      </c>
      <c r="Z17" s="60"/>
      <c r="AA17" s="60">
        <v>1</v>
      </c>
      <c r="AB17" s="60">
        <v>2</v>
      </c>
      <c r="AC17" s="60">
        <v>2</v>
      </c>
      <c r="AD17" s="60">
        <v>1</v>
      </c>
      <c r="AE17" s="60"/>
      <c r="AF17" s="60"/>
      <c r="AG17" s="60"/>
      <c r="AH17" s="60">
        <v>2</v>
      </c>
      <c r="AI17" s="60">
        <v>1</v>
      </c>
      <c r="AJ17" s="60"/>
      <c r="AK17" s="60"/>
      <c r="AL17" s="60"/>
      <c r="AM17" s="60">
        <v>1</v>
      </c>
      <c r="AN17" s="60"/>
      <c r="AO17" s="60">
        <v>1</v>
      </c>
      <c r="AP17" s="60">
        <v>1</v>
      </c>
      <c r="AQ17" s="60">
        <v>2</v>
      </c>
      <c r="AR17" s="60">
        <v>1</v>
      </c>
      <c r="AS17" s="60">
        <v>1</v>
      </c>
      <c r="AT17" s="60">
        <v>2</v>
      </c>
      <c r="AU17" s="60"/>
      <c r="AV17" s="60">
        <v>2</v>
      </c>
      <c r="AW17" s="60"/>
      <c r="AX17" s="60"/>
      <c r="AY17" s="60"/>
      <c r="AZ17" s="60">
        <v>2</v>
      </c>
      <c r="BA17" s="60"/>
      <c r="BB17" s="65">
        <f t="shared" si="1"/>
        <v>23</v>
      </c>
    </row>
    <row r="18" spans="1:54" ht="15.75">
      <c r="A18" s="413" t="s">
        <v>100</v>
      </c>
      <c r="B18" s="435"/>
      <c r="C18" s="60">
        <v>2</v>
      </c>
      <c r="D18" s="60">
        <v>2</v>
      </c>
      <c r="E18" s="60">
        <v>1</v>
      </c>
      <c r="F18" s="60">
        <v>1</v>
      </c>
      <c r="G18" s="60">
        <v>1</v>
      </c>
      <c r="H18" s="60">
        <v>1</v>
      </c>
      <c r="I18" s="60"/>
      <c r="J18" s="60"/>
      <c r="K18" s="60">
        <v>1</v>
      </c>
      <c r="L18" s="60">
        <v>1</v>
      </c>
      <c r="M18" s="60"/>
      <c r="N18" s="60">
        <v>1</v>
      </c>
      <c r="O18" s="60"/>
      <c r="P18" s="60"/>
      <c r="Q18" s="60"/>
      <c r="R18" s="60"/>
      <c r="S18" s="60">
        <v>1</v>
      </c>
      <c r="T18" s="62"/>
      <c r="U18" s="60"/>
      <c r="V18" s="55">
        <f t="shared" si="0"/>
        <v>12</v>
      </c>
      <c r="W18" s="56"/>
      <c r="X18" s="63" t="s">
        <v>101</v>
      </c>
      <c r="Y18" s="60"/>
      <c r="Z18" s="60"/>
      <c r="AA18" s="60"/>
      <c r="AB18" s="60">
        <v>1</v>
      </c>
      <c r="AC18" s="60">
        <v>2</v>
      </c>
      <c r="AD18" s="60"/>
      <c r="AE18" s="60">
        <v>1</v>
      </c>
      <c r="AF18" s="60">
        <v>1</v>
      </c>
      <c r="AG18" s="60">
        <v>0</v>
      </c>
      <c r="AH18" s="60">
        <v>1</v>
      </c>
      <c r="AI18" s="60"/>
      <c r="AJ18" s="60"/>
      <c r="AK18" s="60"/>
      <c r="AL18" s="60"/>
      <c r="AM18" s="60">
        <v>1</v>
      </c>
      <c r="AN18" s="60"/>
      <c r="AO18" s="60"/>
      <c r="AP18" s="60">
        <v>1</v>
      </c>
      <c r="AQ18" s="60">
        <v>2</v>
      </c>
      <c r="AR18" s="60">
        <v>1</v>
      </c>
      <c r="AS18" s="60"/>
      <c r="AT18" s="60"/>
      <c r="AU18" s="60"/>
      <c r="AV18" s="60">
        <v>2</v>
      </c>
      <c r="AW18" s="60"/>
      <c r="AX18" s="60"/>
      <c r="AY18" s="60">
        <v>1</v>
      </c>
      <c r="AZ18" s="60">
        <v>2</v>
      </c>
      <c r="BA18" s="60"/>
      <c r="BB18" s="65">
        <f t="shared" si="1"/>
        <v>16</v>
      </c>
    </row>
    <row r="19" spans="1:54" ht="15.75">
      <c r="A19" s="413" t="s">
        <v>102</v>
      </c>
      <c r="B19" s="435"/>
      <c r="C19" s="60">
        <v>2</v>
      </c>
      <c r="D19" s="60">
        <v>2</v>
      </c>
      <c r="E19" s="60">
        <v>1</v>
      </c>
      <c r="F19" s="60">
        <v>2</v>
      </c>
      <c r="G19" s="60">
        <v>2</v>
      </c>
      <c r="H19" s="60">
        <v>2</v>
      </c>
      <c r="I19" s="60"/>
      <c r="J19" s="60">
        <v>1</v>
      </c>
      <c r="K19" s="60">
        <v>1</v>
      </c>
      <c r="L19" s="60">
        <v>1</v>
      </c>
      <c r="M19" s="60"/>
      <c r="N19" s="60">
        <v>1</v>
      </c>
      <c r="O19" s="60">
        <v>1</v>
      </c>
      <c r="P19" s="60">
        <v>1</v>
      </c>
      <c r="Q19" s="60"/>
      <c r="R19" s="60"/>
      <c r="S19" s="60"/>
      <c r="T19" s="62"/>
      <c r="U19" s="60"/>
      <c r="V19" s="55">
        <f t="shared" si="0"/>
        <v>17</v>
      </c>
      <c r="W19" s="56"/>
      <c r="X19" s="63" t="s">
        <v>103</v>
      </c>
      <c r="Y19" s="60">
        <v>1</v>
      </c>
      <c r="Z19" s="60">
        <v>1</v>
      </c>
      <c r="AA19" s="60">
        <v>2</v>
      </c>
      <c r="AB19" s="60">
        <v>2</v>
      </c>
      <c r="AC19" s="60">
        <v>2</v>
      </c>
      <c r="AD19" s="60">
        <v>2</v>
      </c>
      <c r="AE19" s="60">
        <v>2</v>
      </c>
      <c r="AF19" s="60">
        <v>1</v>
      </c>
      <c r="AG19" s="60"/>
      <c r="AH19" s="60">
        <v>1</v>
      </c>
      <c r="AI19" s="60">
        <v>1</v>
      </c>
      <c r="AJ19" s="60">
        <v>2</v>
      </c>
      <c r="AK19" s="60"/>
      <c r="AL19" s="60">
        <v>1</v>
      </c>
      <c r="AM19" s="60">
        <v>1</v>
      </c>
      <c r="AN19" s="60"/>
      <c r="AO19" s="60">
        <v>1</v>
      </c>
      <c r="AP19" s="60">
        <v>1</v>
      </c>
      <c r="AQ19" s="60">
        <v>2</v>
      </c>
      <c r="AR19" s="60">
        <v>2</v>
      </c>
      <c r="AS19" s="60">
        <v>2</v>
      </c>
      <c r="AT19" s="60">
        <v>1</v>
      </c>
      <c r="AU19" s="60"/>
      <c r="AV19" s="60">
        <v>2</v>
      </c>
      <c r="AW19" s="60"/>
      <c r="AX19" s="60">
        <v>2</v>
      </c>
      <c r="AY19" s="60">
        <v>1</v>
      </c>
      <c r="AZ19" s="60">
        <v>2</v>
      </c>
      <c r="BA19" s="60">
        <v>1</v>
      </c>
      <c r="BB19" s="65">
        <f t="shared" si="1"/>
        <v>36</v>
      </c>
    </row>
    <row r="20" spans="1:54" ht="15.75">
      <c r="A20" s="413" t="s">
        <v>104</v>
      </c>
      <c r="B20" s="435"/>
      <c r="C20" s="60">
        <v>3</v>
      </c>
      <c r="D20" s="60">
        <v>3</v>
      </c>
      <c r="E20" s="60">
        <v>3</v>
      </c>
      <c r="F20" s="60">
        <v>2</v>
      </c>
      <c r="G20" s="60">
        <v>2</v>
      </c>
      <c r="H20" s="60">
        <v>3</v>
      </c>
      <c r="I20" s="60"/>
      <c r="J20" s="60"/>
      <c r="K20" s="60">
        <v>3</v>
      </c>
      <c r="L20" s="60"/>
      <c r="M20" s="60">
        <v>1</v>
      </c>
      <c r="N20" s="60">
        <v>1</v>
      </c>
      <c r="O20" s="60"/>
      <c r="P20" s="60">
        <v>1</v>
      </c>
      <c r="Q20" s="60"/>
      <c r="R20" s="60"/>
      <c r="S20" s="60">
        <v>1</v>
      </c>
      <c r="T20" s="62"/>
      <c r="U20" s="60"/>
      <c r="V20" s="55">
        <f t="shared" si="0"/>
        <v>23</v>
      </c>
      <c r="W20" s="56"/>
      <c r="X20" s="63" t="s">
        <v>105</v>
      </c>
      <c r="Y20" s="60"/>
      <c r="Z20" s="60"/>
      <c r="AA20" s="60">
        <v>2</v>
      </c>
      <c r="AB20" s="60">
        <v>3</v>
      </c>
      <c r="AC20" s="60">
        <v>2</v>
      </c>
      <c r="AD20" s="60"/>
      <c r="AE20" s="60"/>
      <c r="AF20" s="60"/>
      <c r="AG20" s="60"/>
      <c r="AH20" s="60"/>
      <c r="AI20" s="60"/>
      <c r="AJ20" s="60"/>
      <c r="AK20" s="60"/>
      <c r="AL20" s="60">
        <v>2</v>
      </c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5">
        <f t="shared" si="1"/>
        <v>9</v>
      </c>
    </row>
    <row r="21" spans="1:54" ht="15.75">
      <c r="A21" s="413" t="s">
        <v>106</v>
      </c>
      <c r="B21" s="435"/>
      <c r="C21" s="60">
        <v>1</v>
      </c>
      <c r="D21" s="60">
        <v>1</v>
      </c>
      <c r="E21" s="60">
        <v>1</v>
      </c>
      <c r="F21" s="60">
        <v>1</v>
      </c>
      <c r="G21" s="60">
        <v>2</v>
      </c>
      <c r="H21" s="60">
        <v>1</v>
      </c>
      <c r="I21" s="60"/>
      <c r="J21" s="60"/>
      <c r="K21" s="60">
        <v>1</v>
      </c>
      <c r="L21" s="60">
        <v>1</v>
      </c>
      <c r="M21" s="60"/>
      <c r="N21" s="60">
        <v>1</v>
      </c>
      <c r="O21" s="60"/>
      <c r="P21" s="60"/>
      <c r="Q21" s="60"/>
      <c r="R21" s="60"/>
      <c r="S21" s="60">
        <v>1</v>
      </c>
      <c r="T21" s="62"/>
      <c r="U21" s="60"/>
      <c r="V21" s="55">
        <f t="shared" si="0"/>
        <v>11</v>
      </c>
      <c r="W21" s="56"/>
      <c r="X21" s="63" t="s">
        <v>107</v>
      </c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>
        <v>1</v>
      </c>
      <c r="AK21" s="60"/>
      <c r="AL21" s="60">
        <v>1</v>
      </c>
      <c r="AM21" s="60">
        <v>1</v>
      </c>
      <c r="AN21" s="60"/>
      <c r="AO21" s="60"/>
      <c r="AP21" s="60"/>
      <c r="AQ21" s="60">
        <v>1</v>
      </c>
      <c r="AR21" s="60"/>
      <c r="AS21" s="60"/>
      <c r="AT21" s="60"/>
      <c r="AU21" s="60"/>
      <c r="AV21" s="60">
        <v>2</v>
      </c>
      <c r="AW21" s="60"/>
      <c r="AX21" s="60"/>
      <c r="AY21" s="60"/>
      <c r="AZ21" s="60">
        <v>2</v>
      </c>
      <c r="BA21" s="60"/>
      <c r="BB21" s="65">
        <f t="shared" si="1"/>
        <v>8</v>
      </c>
    </row>
    <row r="22" spans="1:54" ht="15.75">
      <c r="A22" s="406"/>
      <c r="B22" s="70"/>
      <c r="C22" s="65">
        <f aca="true" t="shared" si="2" ref="C22:V22">SUM(C3:C21)</f>
        <v>44</v>
      </c>
      <c r="D22" s="65">
        <f t="shared" si="2"/>
        <v>44</v>
      </c>
      <c r="E22" s="65">
        <f t="shared" si="2"/>
        <v>36</v>
      </c>
      <c r="F22" s="65">
        <f t="shared" si="2"/>
        <v>41</v>
      </c>
      <c r="G22" s="65">
        <f t="shared" si="2"/>
        <v>31</v>
      </c>
      <c r="H22" s="65">
        <f t="shared" si="2"/>
        <v>38</v>
      </c>
      <c r="I22" s="65">
        <f t="shared" si="2"/>
        <v>23</v>
      </c>
      <c r="J22" s="65">
        <f t="shared" si="2"/>
        <v>10</v>
      </c>
      <c r="K22" s="65">
        <f t="shared" si="2"/>
        <v>30</v>
      </c>
      <c r="L22" s="65">
        <f t="shared" si="2"/>
        <v>17</v>
      </c>
      <c r="M22" s="65">
        <f t="shared" si="2"/>
        <v>12</v>
      </c>
      <c r="N22" s="65">
        <f t="shared" si="2"/>
        <v>11</v>
      </c>
      <c r="O22" s="65">
        <f t="shared" si="2"/>
        <v>8</v>
      </c>
      <c r="P22" s="65">
        <f t="shared" si="2"/>
        <v>9</v>
      </c>
      <c r="Q22" s="65">
        <f t="shared" si="2"/>
        <v>1</v>
      </c>
      <c r="R22" s="65">
        <f t="shared" si="2"/>
        <v>4</v>
      </c>
      <c r="S22" s="65">
        <f t="shared" si="2"/>
        <v>10</v>
      </c>
      <c r="T22" s="65">
        <f t="shared" si="2"/>
        <v>3</v>
      </c>
      <c r="U22" s="65">
        <f t="shared" si="2"/>
        <v>0</v>
      </c>
      <c r="V22" s="65">
        <f t="shared" si="2"/>
        <v>372</v>
      </c>
      <c r="W22" s="56"/>
      <c r="X22" s="55"/>
      <c r="Y22" s="65">
        <f aca="true" t="shared" si="3" ref="Y22:BA22">SUM(Y3:Y21)</f>
        <v>5</v>
      </c>
      <c r="Z22" s="65">
        <f t="shared" si="3"/>
        <v>3</v>
      </c>
      <c r="AA22" s="65">
        <f t="shared" si="3"/>
        <v>19</v>
      </c>
      <c r="AB22" s="65">
        <f t="shared" si="3"/>
        <v>33</v>
      </c>
      <c r="AC22" s="65">
        <f t="shared" si="3"/>
        <v>22</v>
      </c>
      <c r="AD22" s="65">
        <f t="shared" si="3"/>
        <v>25</v>
      </c>
      <c r="AE22" s="65">
        <f t="shared" si="3"/>
        <v>15</v>
      </c>
      <c r="AF22" s="65">
        <f t="shared" si="3"/>
        <v>14</v>
      </c>
      <c r="AG22" s="65">
        <f t="shared" si="3"/>
        <v>0</v>
      </c>
      <c r="AH22" s="65">
        <f t="shared" si="3"/>
        <v>7</v>
      </c>
      <c r="AI22" s="65">
        <f t="shared" si="3"/>
        <v>10</v>
      </c>
      <c r="AJ22" s="65">
        <f t="shared" si="3"/>
        <v>18</v>
      </c>
      <c r="AK22" s="65">
        <f t="shared" si="3"/>
        <v>0</v>
      </c>
      <c r="AL22" s="65">
        <f t="shared" si="3"/>
        <v>21</v>
      </c>
      <c r="AM22" s="65">
        <f t="shared" si="3"/>
        <v>26</v>
      </c>
      <c r="AN22" s="65">
        <f t="shared" si="3"/>
        <v>0</v>
      </c>
      <c r="AO22" s="65">
        <f t="shared" si="3"/>
        <v>4</v>
      </c>
      <c r="AP22" s="65">
        <f t="shared" si="3"/>
        <v>12</v>
      </c>
      <c r="AQ22" s="65">
        <f t="shared" si="3"/>
        <v>33.5</v>
      </c>
      <c r="AR22" s="65">
        <f t="shared" si="3"/>
        <v>23.5</v>
      </c>
      <c r="AS22" s="65">
        <f t="shared" si="3"/>
        <v>12</v>
      </c>
      <c r="AT22" s="65">
        <f t="shared" si="3"/>
        <v>19.5</v>
      </c>
      <c r="AU22" s="65">
        <f t="shared" si="3"/>
        <v>9.5</v>
      </c>
      <c r="AV22" s="65">
        <f t="shared" si="3"/>
        <v>23</v>
      </c>
      <c r="AW22" s="65">
        <f t="shared" si="3"/>
        <v>1</v>
      </c>
      <c r="AX22" s="65">
        <f t="shared" si="3"/>
        <v>14</v>
      </c>
      <c r="AY22" s="65">
        <f t="shared" si="3"/>
        <v>6</v>
      </c>
      <c r="AZ22" s="65">
        <f t="shared" si="3"/>
        <v>31.5</v>
      </c>
      <c r="BA22" s="65">
        <f t="shared" si="3"/>
        <v>15.5</v>
      </c>
      <c r="BB22" s="65">
        <f t="shared" si="1"/>
        <v>423</v>
      </c>
    </row>
    <row r="23" spans="1:54" ht="15.75">
      <c r="A23" s="41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56"/>
      <c r="X23" s="56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</row>
    <row r="24" spans="1:54" ht="15.75">
      <c r="A24" s="406" t="s">
        <v>108</v>
      </c>
      <c r="B24" s="70" t="s">
        <v>66</v>
      </c>
      <c r="C24" s="60">
        <v>4</v>
      </c>
      <c r="D24" s="60">
        <v>3</v>
      </c>
      <c r="E24" s="60">
        <v>2</v>
      </c>
      <c r="F24" s="60">
        <v>4</v>
      </c>
      <c r="G24" s="60">
        <v>3</v>
      </c>
      <c r="H24" s="60">
        <v>2</v>
      </c>
      <c r="I24" s="60">
        <v>2</v>
      </c>
      <c r="J24" s="60">
        <v>1</v>
      </c>
      <c r="K24" s="60">
        <v>2.5</v>
      </c>
      <c r="L24" s="60">
        <v>2</v>
      </c>
      <c r="M24" s="60"/>
      <c r="N24" s="60"/>
      <c r="O24" s="60">
        <v>2</v>
      </c>
      <c r="P24" s="60">
        <v>2</v>
      </c>
      <c r="Q24" s="60"/>
      <c r="R24" s="60"/>
      <c r="S24" s="60"/>
      <c r="T24" s="62">
        <v>1</v>
      </c>
      <c r="U24" s="60"/>
      <c r="V24" s="55">
        <f aca="true" t="shared" si="4" ref="V24:V41">SUM(C24:T24)</f>
        <v>30.5</v>
      </c>
      <c r="W24" s="56"/>
      <c r="X24" s="63" t="s">
        <v>109</v>
      </c>
      <c r="Y24" s="60">
        <v>2</v>
      </c>
      <c r="Z24" s="60"/>
      <c r="AA24" s="60">
        <v>1</v>
      </c>
      <c r="AB24" s="60">
        <v>4</v>
      </c>
      <c r="AC24" s="60">
        <v>1</v>
      </c>
      <c r="AD24" s="60">
        <v>4</v>
      </c>
      <c r="AE24" s="60">
        <v>3</v>
      </c>
      <c r="AF24" s="60">
        <v>2</v>
      </c>
      <c r="AG24" s="60">
        <v>2</v>
      </c>
      <c r="AH24" s="60">
        <v>2</v>
      </c>
      <c r="AI24" s="60">
        <v>2</v>
      </c>
      <c r="AJ24" s="60">
        <v>3</v>
      </c>
      <c r="AK24" s="60"/>
      <c r="AL24" s="60">
        <v>3</v>
      </c>
      <c r="AM24" s="60">
        <v>4</v>
      </c>
      <c r="AN24" s="60"/>
      <c r="AO24" s="60"/>
      <c r="AP24" s="60">
        <v>2</v>
      </c>
      <c r="AQ24" s="60">
        <v>2</v>
      </c>
      <c r="AR24" s="60">
        <v>2</v>
      </c>
      <c r="AS24" s="60">
        <v>2</v>
      </c>
      <c r="AT24" s="60">
        <v>3</v>
      </c>
      <c r="AU24" s="60">
        <v>2</v>
      </c>
      <c r="AV24" s="60">
        <v>3</v>
      </c>
      <c r="AW24" s="60"/>
      <c r="AX24" s="60">
        <v>2</v>
      </c>
      <c r="AY24" s="60">
        <v>2</v>
      </c>
      <c r="AZ24" s="60">
        <v>2</v>
      </c>
      <c r="BA24" s="60">
        <v>2.5</v>
      </c>
      <c r="BB24" s="65">
        <f aca="true" t="shared" si="5" ref="BB24:BB41">SUM(Y24:BA24)</f>
        <v>57.5</v>
      </c>
    </row>
    <row r="25" spans="1:54" ht="15.75">
      <c r="A25" s="406" t="s">
        <v>110</v>
      </c>
      <c r="B25" s="70" t="s">
        <v>69</v>
      </c>
      <c r="C25" s="60"/>
      <c r="D25" s="60">
        <v>2</v>
      </c>
      <c r="E25" s="60">
        <v>2.5</v>
      </c>
      <c r="F25" s="60">
        <v>2</v>
      </c>
      <c r="G25" s="60">
        <v>2</v>
      </c>
      <c r="H25" s="60">
        <v>3</v>
      </c>
      <c r="I25" s="60">
        <v>2</v>
      </c>
      <c r="J25" s="60"/>
      <c r="K25" s="60">
        <v>2</v>
      </c>
      <c r="L25" s="60">
        <v>1.5</v>
      </c>
      <c r="M25" s="60"/>
      <c r="N25" s="60"/>
      <c r="O25" s="60"/>
      <c r="P25" s="60"/>
      <c r="Q25" s="60"/>
      <c r="R25" s="60"/>
      <c r="S25" s="60">
        <v>1</v>
      </c>
      <c r="T25" s="62"/>
      <c r="U25" s="60"/>
      <c r="V25" s="55">
        <f t="shared" si="4"/>
        <v>18</v>
      </c>
      <c r="W25" s="56"/>
      <c r="X25" s="63" t="s">
        <v>111</v>
      </c>
      <c r="Y25" s="60"/>
      <c r="Z25" s="60"/>
      <c r="AA25" s="60"/>
      <c r="AB25" s="60">
        <v>2.5</v>
      </c>
      <c r="AC25" s="60"/>
      <c r="AD25" s="60">
        <v>1</v>
      </c>
      <c r="AE25" s="60">
        <v>2</v>
      </c>
      <c r="AF25" s="60">
        <v>1</v>
      </c>
      <c r="AG25" s="60"/>
      <c r="AH25" s="60"/>
      <c r="AI25" s="60"/>
      <c r="AJ25" s="60">
        <v>2</v>
      </c>
      <c r="AK25" s="60"/>
      <c r="AL25" s="60">
        <v>1</v>
      </c>
      <c r="AM25" s="60"/>
      <c r="AN25" s="60"/>
      <c r="AO25" s="60"/>
      <c r="AP25" s="60"/>
      <c r="AQ25" s="60">
        <v>1.5</v>
      </c>
      <c r="AR25" s="60">
        <v>1.5</v>
      </c>
      <c r="AS25" s="60">
        <v>1</v>
      </c>
      <c r="AT25" s="60">
        <v>1.5</v>
      </c>
      <c r="AU25" s="60"/>
      <c r="AV25" s="60">
        <v>1.5</v>
      </c>
      <c r="AW25" s="60"/>
      <c r="AX25" s="60"/>
      <c r="AY25" s="60"/>
      <c r="AZ25" s="60">
        <v>1.5</v>
      </c>
      <c r="BA25" s="60"/>
      <c r="BB25" s="65">
        <f t="shared" si="5"/>
        <v>18</v>
      </c>
    </row>
    <row r="26" spans="1:54" ht="15.75">
      <c r="A26" s="406" t="s">
        <v>112</v>
      </c>
      <c r="B26" s="70" t="s">
        <v>71</v>
      </c>
      <c r="C26" s="60">
        <v>3</v>
      </c>
      <c r="D26" s="60">
        <v>3</v>
      </c>
      <c r="E26" s="60">
        <v>2</v>
      </c>
      <c r="F26" s="60">
        <v>2.5</v>
      </c>
      <c r="G26" s="60">
        <v>2</v>
      </c>
      <c r="H26" s="60">
        <v>3</v>
      </c>
      <c r="I26" s="60">
        <v>2</v>
      </c>
      <c r="J26" s="60">
        <v>1.5</v>
      </c>
      <c r="K26" s="60">
        <v>2</v>
      </c>
      <c r="L26" s="60">
        <v>1.5</v>
      </c>
      <c r="M26" s="60">
        <v>1.5</v>
      </c>
      <c r="N26" s="60"/>
      <c r="O26" s="60"/>
      <c r="P26" s="60">
        <v>1.5</v>
      </c>
      <c r="Q26" s="60">
        <v>1</v>
      </c>
      <c r="R26" s="60">
        <v>1.5</v>
      </c>
      <c r="S26" s="60">
        <v>1</v>
      </c>
      <c r="T26" s="62"/>
      <c r="U26" s="60"/>
      <c r="V26" s="55">
        <f t="shared" si="4"/>
        <v>29</v>
      </c>
      <c r="W26" s="56"/>
      <c r="X26" s="63" t="s">
        <v>113</v>
      </c>
      <c r="Y26" s="60"/>
      <c r="Z26" s="60"/>
      <c r="AA26" s="60">
        <v>2</v>
      </c>
      <c r="AB26" s="60">
        <v>2</v>
      </c>
      <c r="AC26" s="60">
        <v>1</v>
      </c>
      <c r="AD26" s="60">
        <v>2</v>
      </c>
      <c r="AE26" s="60">
        <v>1</v>
      </c>
      <c r="AF26" s="60"/>
      <c r="AG26" s="60"/>
      <c r="AH26" s="60"/>
      <c r="AI26" s="60"/>
      <c r="AJ26" s="60"/>
      <c r="AK26" s="60"/>
      <c r="AL26" s="60"/>
      <c r="AM26" s="60">
        <v>1</v>
      </c>
      <c r="AN26" s="60"/>
      <c r="AO26" s="60"/>
      <c r="AP26" s="60"/>
      <c r="AQ26" s="60">
        <v>1.5</v>
      </c>
      <c r="AR26" s="60">
        <v>1</v>
      </c>
      <c r="AS26" s="60">
        <v>1</v>
      </c>
      <c r="AT26" s="60">
        <v>1.5</v>
      </c>
      <c r="AU26" s="60">
        <v>1</v>
      </c>
      <c r="AV26" s="60">
        <v>1</v>
      </c>
      <c r="AW26" s="60">
        <v>1</v>
      </c>
      <c r="AX26" s="60"/>
      <c r="AY26" s="60">
        <v>1</v>
      </c>
      <c r="AZ26" s="60">
        <v>1</v>
      </c>
      <c r="BA26" s="60"/>
      <c r="BB26" s="65">
        <f t="shared" si="5"/>
        <v>19</v>
      </c>
    </row>
    <row r="27" spans="1:54" ht="15.75">
      <c r="A27" s="410" t="s">
        <v>114</v>
      </c>
      <c r="B27" s="433" t="s">
        <v>73</v>
      </c>
      <c r="C27" s="60">
        <v>3</v>
      </c>
      <c r="D27" s="60">
        <v>2</v>
      </c>
      <c r="E27" s="60">
        <v>2</v>
      </c>
      <c r="F27" s="60">
        <v>2</v>
      </c>
      <c r="G27" s="60">
        <v>2</v>
      </c>
      <c r="H27" s="60">
        <v>3</v>
      </c>
      <c r="I27" s="60">
        <v>2</v>
      </c>
      <c r="J27" s="60">
        <v>2</v>
      </c>
      <c r="K27" s="60">
        <v>1</v>
      </c>
      <c r="L27" s="60">
        <v>1</v>
      </c>
      <c r="M27" s="60">
        <v>1.5</v>
      </c>
      <c r="N27" s="60"/>
      <c r="O27" s="60"/>
      <c r="P27" s="60">
        <v>1</v>
      </c>
      <c r="Q27" s="60"/>
      <c r="R27" s="60"/>
      <c r="S27" s="60"/>
      <c r="T27" s="62">
        <v>2</v>
      </c>
      <c r="U27" s="60"/>
      <c r="V27" s="55">
        <f t="shared" si="4"/>
        <v>24.5</v>
      </c>
      <c r="W27" s="56"/>
      <c r="X27" s="78" t="s">
        <v>115</v>
      </c>
      <c r="Y27" s="60"/>
      <c r="Z27" s="60"/>
      <c r="AA27" s="60">
        <v>2</v>
      </c>
      <c r="AB27" s="60">
        <v>2</v>
      </c>
      <c r="AC27" s="60"/>
      <c r="AD27" s="60">
        <v>1</v>
      </c>
      <c r="AE27" s="60">
        <v>2</v>
      </c>
      <c r="AF27" s="60">
        <v>1</v>
      </c>
      <c r="AG27" s="60"/>
      <c r="AH27" s="60"/>
      <c r="AI27" s="60"/>
      <c r="AJ27" s="60">
        <v>1</v>
      </c>
      <c r="AK27" s="60">
        <v>0</v>
      </c>
      <c r="AL27" s="60">
        <v>2</v>
      </c>
      <c r="AM27" s="60">
        <v>2</v>
      </c>
      <c r="AN27" s="60"/>
      <c r="AO27" s="60"/>
      <c r="AP27" s="60"/>
      <c r="AQ27" s="60">
        <v>2</v>
      </c>
      <c r="AR27" s="60"/>
      <c r="AS27" s="60">
        <v>1</v>
      </c>
      <c r="AT27" s="60">
        <v>2</v>
      </c>
      <c r="AU27" s="60"/>
      <c r="AV27" s="79">
        <v>1</v>
      </c>
      <c r="AW27" s="60"/>
      <c r="AX27" s="60"/>
      <c r="AY27" s="60"/>
      <c r="AZ27" s="60">
        <v>2</v>
      </c>
      <c r="BA27" s="60"/>
      <c r="BB27" s="65">
        <f t="shared" si="5"/>
        <v>21</v>
      </c>
    </row>
    <row r="28" spans="1:54" ht="15.75">
      <c r="A28" s="406" t="s">
        <v>116</v>
      </c>
      <c r="B28" s="70" t="s">
        <v>76</v>
      </c>
      <c r="C28" s="60">
        <v>1.5</v>
      </c>
      <c r="D28" s="60">
        <v>1</v>
      </c>
      <c r="E28" s="60">
        <v>1</v>
      </c>
      <c r="F28" s="60"/>
      <c r="G28" s="60">
        <v>1</v>
      </c>
      <c r="H28" s="60">
        <v>2</v>
      </c>
      <c r="I28" s="60"/>
      <c r="J28" s="60"/>
      <c r="K28" s="60">
        <v>2</v>
      </c>
      <c r="L28" s="60">
        <v>1</v>
      </c>
      <c r="M28" s="60"/>
      <c r="N28" s="60"/>
      <c r="O28" s="60"/>
      <c r="P28" s="60"/>
      <c r="Q28" s="60"/>
      <c r="R28" s="60"/>
      <c r="S28" s="60"/>
      <c r="T28" s="62"/>
      <c r="U28" s="60"/>
      <c r="V28" s="55">
        <f t="shared" si="4"/>
        <v>9.5</v>
      </c>
      <c r="W28" s="56"/>
      <c r="X28" s="63" t="s">
        <v>117</v>
      </c>
      <c r="Y28" s="60"/>
      <c r="Z28" s="60"/>
      <c r="AA28" s="60">
        <v>1</v>
      </c>
      <c r="AB28" s="60">
        <v>3</v>
      </c>
      <c r="AC28" s="60"/>
      <c r="AD28" s="60">
        <v>3</v>
      </c>
      <c r="AE28" s="60">
        <v>1</v>
      </c>
      <c r="AF28" s="60">
        <v>2</v>
      </c>
      <c r="AG28" s="60"/>
      <c r="AH28" s="60"/>
      <c r="AI28" s="60">
        <v>1</v>
      </c>
      <c r="AJ28" s="60">
        <v>2</v>
      </c>
      <c r="AK28" s="60"/>
      <c r="AL28" s="60">
        <v>2</v>
      </c>
      <c r="AM28" s="60">
        <v>2</v>
      </c>
      <c r="AN28" s="60"/>
      <c r="AO28" s="60"/>
      <c r="AP28" s="60">
        <v>2</v>
      </c>
      <c r="AQ28" s="60">
        <v>2</v>
      </c>
      <c r="AR28" s="60">
        <v>2</v>
      </c>
      <c r="AS28" s="60">
        <v>2</v>
      </c>
      <c r="AT28" s="60">
        <v>2</v>
      </c>
      <c r="AU28" s="60"/>
      <c r="AV28" s="60">
        <v>1.5</v>
      </c>
      <c r="AW28" s="60">
        <v>2</v>
      </c>
      <c r="AX28" s="60">
        <v>1</v>
      </c>
      <c r="AY28" s="60">
        <v>1</v>
      </c>
      <c r="AZ28" s="60">
        <v>1.5</v>
      </c>
      <c r="BA28" s="60">
        <v>2</v>
      </c>
      <c r="BB28" s="65">
        <f t="shared" si="5"/>
        <v>36</v>
      </c>
    </row>
    <row r="29" spans="1:54" ht="15.75">
      <c r="A29" s="406" t="s">
        <v>118</v>
      </c>
      <c r="B29" s="70" t="s">
        <v>79</v>
      </c>
      <c r="C29" s="60">
        <v>5</v>
      </c>
      <c r="D29" s="60">
        <v>3</v>
      </c>
      <c r="E29" s="60">
        <v>2</v>
      </c>
      <c r="F29" s="60">
        <v>4</v>
      </c>
      <c r="G29" s="60">
        <v>3</v>
      </c>
      <c r="H29" s="60">
        <v>3</v>
      </c>
      <c r="I29" s="60">
        <v>2.5</v>
      </c>
      <c r="J29" s="60">
        <v>2.5</v>
      </c>
      <c r="K29" s="60">
        <v>2.5</v>
      </c>
      <c r="L29" s="60">
        <v>2.5</v>
      </c>
      <c r="M29" s="60">
        <v>1</v>
      </c>
      <c r="N29" s="60">
        <v>2</v>
      </c>
      <c r="O29" s="60">
        <v>3</v>
      </c>
      <c r="P29" s="60">
        <v>2.5</v>
      </c>
      <c r="Q29" s="60">
        <v>2</v>
      </c>
      <c r="R29" s="60">
        <v>2</v>
      </c>
      <c r="S29" s="60"/>
      <c r="T29" s="62">
        <v>2</v>
      </c>
      <c r="U29" s="60"/>
      <c r="V29" s="55">
        <f t="shared" si="4"/>
        <v>44.5</v>
      </c>
      <c r="W29" s="56"/>
      <c r="X29" s="63" t="s">
        <v>119</v>
      </c>
      <c r="Y29" s="60">
        <v>2</v>
      </c>
      <c r="Z29" s="60"/>
      <c r="AA29" s="60">
        <v>3</v>
      </c>
      <c r="AB29" s="60">
        <v>3</v>
      </c>
      <c r="AC29" s="60">
        <v>3</v>
      </c>
      <c r="AD29" s="60">
        <v>2</v>
      </c>
      <c r="AE29" s="60">
        <v>2</v>
      </c>
      <c r="AF29" s="60">
        <v>1</v>
      </c>
      <c r="AG29" s="60"/>
      <c r="AH29" s="60"/>
      <c r="AI29" s="60">
        <v>2</v>
      </c>
      <c r="AJ29" s="60">
        <v>2</v>
      </c>
      <c r="AK29" s="60"/>
      <c r="AL29" s="60">
        <v>2</v>
      </c>
      <c r="AM29" s="60"/>
      <c r="AN29" s="60"/>
      <c r="AO29" s="60"/>
      <c r="AP29" s="60">
        <v>2</v>
      </c>
      <c r="AQ29" s="60">
        <v>2</v>
      </c>
      <c r="AR29" s="60">
        <v>2</v>
      </c>
      <c r="AS29" s="60">
        <v>2</v>
      </c>
      <c r="AT29" s="60">
        <v>2</v>
      </c>
      <c r="AU29" s="60"/>
      <c r="AV29" s="60">
        <v>2</v>
      </c>
      <c r="AW29" s="60">
        <v>2</v>
      </c>
      <c r="AX29" s="60">
        <v>2</v>
      </c>
      <c r="AY29" s="60">
        <v>1</v>
      </c>
      <c r="AZ29" s="60">
        <v>2</v>
      </c>
      <c r="BA29" s="60">
        <v>2</v>
      </c>
      <c r="BB29" s="65">
        <f t="shared" si="5"/>
        <v>43</v>
      </c>
    </row>
    <row r="30" spans="1:54" ht="15.75">
      <c r="A30" s="406" t="s">
        <v>120</v>
      </c>
      <c r="B30" s="70" t="s">
        <v>81</v>
      </c>
      <c r="C30" s="60">
        <v>5</v>
      </c>
      <c r="D30" s="60">
        <v>3</v>
      </c>
      <c r="E30" s="60">
        <v>3</v>
      </c>
      <c r="F30" s="60">
        <v>5</v>
      </c>
      <c r="G30" s="60">
        <v>3</v>
      </c>
      <c r="H30" s="60">
        <v>5</v>
      </c>
      <c r="I30" s="60">
        <v>3</v>
      </c>
      <c r="J30" s="60">
        <v>4</v>
      </c>
      <c r="K30" s="60">
        <v>3</v>
      </c>
      <c r="L30" s="60">
        <v>3</v>
      </c>
      <c r="M30" s="60">
        <v>2</v>
      </c>
      <c r="N30" s="60">
        <v>2</v>
      </c>
      <c r="O30" s="60">
        <v>2</v>
      </c>
      <c r="P30" s="60">
        <v>3</v>
      </c>
      <c r="Q30" s="60">
        <v>2</v>
      </c>
      <c r="R30" s="60">
        <v>3</v>
      </c>
      <c r="S30" s="60"/>
      <c r="T30" s="62">
        <v>3</v>
      </c>
      <c r="U30" s="60"/>
      <c r="V30" s="55">
        <f t="shared" si="4"/>
        <v>54</v>
      </c>
      <c r="W30" s="56"/>
      <c r="X30" s="63" t="s">
        <v>121</v>
      </c>
      <c r="Y30" s="60">
        <v>2</v>
      </c>
      <c r="Z30" s="60">
        <v>2</v>
      </c>
      <c r="AA30" s="60">
        <v>3</v>
      </c>
      <c r="AB30" s="60">
        <v>5</v>
      </c>
      <c r="AC30" s="60">
        <v>3</v>
      </c>
      <c r="AD30" s="60">
        <v>4</v>
      </c>
      <c r="AE30" s="60">
        <v>2</v>
      </c>
      <c r="AF30" s="60">
        <v>3</v>
      </c>
      <c r="AG30" s="60"/>
      <c r="AH30" s="60">
        <v>4</v>
      </c>
      <c r="AI30" s="60">
        <v>2</v>
      </c>
      <c r="AJ30" s="60">
        <v>3</v>
      </c>
      <c r="AK30" s="60">
        <v>0</v>
      </c>
      <c r="AL30" s="60">
        <v>4</v>
      </c>
      <c r="AM30" s="60">
        <v>3</v>
      </c>
      <c r="AN30" s="60"/>
      <c r="AO30" s="60">
        <v>3</v>
      </c>
      <c r="AP30" s="60">
        <v>2</v>
      </c>
      <c r="AQ30" s="60">
        <v>3</v>
      </c>
      <c r="AR30" s="60">
        <v>2</v>
      </c>
      <c r="AS30" s="60">
        <v>2</v>
      </c>
      <c r="AT30" s="60">
        <v>3</v>
      </c>
      <c r="AU30" s="60">
        <v>3</v>
      </c>
      <c r="AV30" s="60">
        <v>3</v>
      </c>
      <c r="AW30" s="60">
        <v>2</v>
      </c>
      <c r="AX30" s="60">
        <v>2</v>
      </c>
      <c r="AY30" s="60">
        <v>3</v>
      </c>
      <c r="AZ30" s="60">
        <v>5</v>
      </c>
      <c r="BA30" s="60">
        <v>1</v>
      </c>
      <c r="BB30" s="65">
        <f t="shared" si="5"/>
        <v>74</v>
      </c>
    </row>
    <row r="31" spans="1:54" ht="15.75">
      <c r="A31" s="406" t="s">
        <v>122</v>
      </c>
      <c r="B31" s="70" t="s">
        <v>224</v>
      </c>
      <c r="C31" s="60">
        <v>3</v>
      </c>
      <c r="D31" s="60">
        <v>3</v>
      </c>
      <c r="E31" s="60">
        <v>3</v>
      </c>
      <c r="F31" s="60">
        <v>3</v>
      </c>
      <c r="G31" s="60">
        <v>3</v>
      </c>
      <c r="H31" s="60">
        <v>3</v>
      </c>
      <c r="I31" s="60"/>
      <c r="J31" s="60">
        <v>3</v>
      </c>
      <c r="K31" s="60">
        <v>3</v>
      </c>
      <c r="L31" s="60">
        <v>3</v>
      </c>
      <c r="M31" s="60">
        <v>2</v>
      </c>
      <c r="N31" s="60"/>
      <c r="O31" s="60">
        <v>2</v>
      </c>
      <c r="P31" s="60"/>
      <c r="Q31" s="60">
        <v>1</v>
      </c>
      <c r="R31" s="60">
        <v>3</v>
      </c>
      <c r="S31" s="60"/>
      <c r="T31" s="62">
        <v>3</v>
      </c>
      <c r="U31" s="60"/>
      <c r="V31" s="55">
        <f t="shared" si="4"/>
        <v>38</v>
      </c>
      <c r="W31" s="56"/>
      <c r="X31" s="63" t="s">
        <v>124</v>
      </c>
      <c r="Y31" s="60"/>
      <c r="Z31" s="60"/>
      <c r="AA31" s="60"/>
      <c r="AB31" s="60">
        <v>2</v>
      </c>
      <c r="AC31" s="60"/>
      <c r="AD31" s="60">
        <v>2</v>
      </c>
      <c r="AE31" s="60"/>
      <c r="AF31" s="60"/>
      <c r="AG31" s="60">
        <v>1</v>
      </c>
      <c r="AH31" s="60">
        <v>2</v>
      </c>
      <c r="AI31" s="60">
        <v>2</v>
      </c>
      <c r="AJ31" s="60">
        <v>3</v>
      </c>
      <c r="AK31" s="60"/>
      <c r="AL31" s="60">
        <v>2</v>
      </c>
      <c r="AM31" s="60">
        <v>2</v>
      </c>
      <c r="AN31" s="60"/>
      <c r="AO31" s="60"/>
      <c r="AP31" s="60">
        <v>3</v>
      </c>
      <c r="AQ31" s="60">
        <v>2</v>
      </c>
      <c r="AR31" s="60">
        <v>2</v>
      </c>
      <c r="AS31" s="60">
        <v>2</v>
      </c>
      <c r="AT31" s="60">
        <v>2</v>
      </c>
      <c r="AU31" s="60">
        <v>2</v>
      </c>
      <c r="AV31" s="60">
        <v>3</v>
      </c>
      <c r="AW31" s="60">
        <v>1</v>
      </c>
      <c r="AX31" s="60">
        <v>2</v>
      </c>
      <c r="AY31" s="60">
        <v>2</v>
      </c>
      <c r="AZ31" s="60">
        <v>3</v>
      </c>
      <c r="BA31" s="60">
        <v>3</v>
      </c>
      <c r="BB31" s="65">
        <f t="shared" si="5"/>
        <v>43</v>
      </c>
    </row>
    <row r="32" spans="1:54" ht="15.75">
      <c r="A32" s="406" t="s">
        <v>125</v>
      </c>
      <c r="B32" s="70"/>
      <c r="C32" s="60">
        <v>4</v>
      </c>
      <c r="D32" s="60">
        <v>4</v>
      </c>
      <c r="E32" s="60">
        <v>3</v>
      </c>
      <c r="F32" s="60">
        <v>4</v>
      </c>
      <c r="G32" s="60">
        <v>3</v>
      </c>
      <c r="H32" s="60">
        <v>4</v>
      </c>
      <c r="I32" s="60">
        <v>3</v>
      </c>
      <c r="J32" s="60">
        <v>4</v>
      </c>
      <c r="K32" s="60">
        <v>3</v>
      </c>
      <c r="L32" s="60">
        <v>3</v>
      </c>
      <c r="M32" s="60">
        <v>4</v>
      </c>
      <c r="N32" s="60">
        <v>3</v>
      </c>
      <c r="O32" s="60">
        <v>2</v>
      </c>
      <c r="P32" s="60">
        <v>2</v>
      </c>
      <c r="Q32" s="60">
        <v>1</v>
      </c>
      <c r="R32" s="60">
        <v>3</v>
      </c>
      <c r="S32" s="60">
        <v>2</v>
      </c>
      <c r="T32" s="62">
        <v>2</v>
      </c>
      <c r="U32" s="60"/>
      <c r="V32" s="55">
        <f t="shared" si="4"/>
        <v>54</v>
      </c>
      <c r="W32" s="56"/>
      <c r="X32" s="63" t="s">
        <v>126</v>
      </c>
      <c r="Y32" s="60">
        <v>4</v>
      </c>
      <c r="Z32" s="60"/>
      <c r="AA32" s="60">
        <v>4</v>
      </c>
      <c r="AB32" s="60">
        <v>4</v>
      </c>
      <c r="AC32" s="60">
        <v>4</v>
      </c>
      <c r="AD32" s="60">
        <v>4</v>
      </c>
      <c r="AE32" s="60">
        <v>4</v>
      </c>
      <c r="AF32" s="60">
        <v>4</v>
      </c>
      <c r="AG32" s="60">
        <v>3</v>
      </c>
      <c r="AH32" s="60">
        <v>4</v>
      </c>
      <c r="AI32" s="60">
        <v>4</v>
      </c>
      <c r="AJ32" s="60">
        <v>4</v>
      </c>
      <c r="AK32" s="60">
        <v>1</v>
      </c>
      <c r="AL32" s="60">
        <v>4</v>
      </c>
      <c r="AM32" s="60">
        <v>4</v>
      </c>
      <c r="AN32" s="60"/>
      <c r="AO32" s="60">
        <v>3</v>
      </c>
      <c r="AP32" s="60">
        <v>3</v>
      </c>
      <c r="AQ32" s="60">
        <v>4</v>
      </c>
      <c r="AR32" s="60">
        <v>4</v>
      </c>
      <c r="AS32" s="60">
        <v>4</v>
      </c>
      <c r="AT32" s="60">
        <v>4</v>
      </c>
      <c r="AU32" s="60">
        <v>4</v>
      </c>
      <c r="AV32" s="60">
        <v>4</v>
      </c>
      <c r="AW32" s="60">
        <v>2</v>
      </c>
      <c r="AX32" s="60"/>
      <c r="AY32" s="60">
        <v>1</v>
      </c>
      <c r="AZ32" s="60">
        <v>4</v>
      </c>
      <c r="BA32" s="60">
        <v>2</v>
      </c>
      <c r="BB32" s="65">
        <f t="shared" si="5"/>
        <v>91</v>
      </c>
    </row>
    <row r="33" spans="1:54" ht="15.75">
      <c r="A33" s="406" t="s">
        <v>127</v>
      </c>
      <c r="B33" s="70"/>
      <c r="C33" s="60">
        <v>3</v>
      </c>
      <c r="D33" s="60">
        <v>4</v>
      </c>
      <c r="E33" s="60">
        <v>3</v>
      </c>
      <c r="F33" s="60">
        <v>4</v>
      </c>
      <c r="G33" s="60">
        <v>3</v>
      </c>
      <c r="H33" s="60">
        <v>4</v>
      </c>
      <c r="I33" s="60">
        <v>3</v>
      </c>
      <c r="J33" s="60">
        <v>4</v>
      </c>
      <c r="K33" s="60">
        <v>3</v>
      </c>
      <c r="L33" s="60">
        <v>4</v>
      </c>
      <c r="M33" s="60">
        <v>3</v>
      </c>
      <c r="N33" s="60">
        <v>3</v>
      </c>
      <c r="O33" s="60">
        <v>3</v>
      </c>
      <c r="P33" s="60">
        <v>3</v>
      </c>
      <c r="Q33" s="60">
        <v>2</v>
      </c>
      <c r="R33" s="60">
        <v>4</v>
      </c>
      <c r="S33" s="60">
        <v>3</v>
      </c>
      <c r="T33" s="62">
        <v>1</v>
      </c>
      <c r="U33" s="60"/>
      <c r="V33" s="55">
        <f t="shared" si="4"/>
        <v>57</v>
      </c>
      <c r="W33" s="56"/>
      <c r="X33" s="63" t="s">
        <v>128</v>
      </c>
      <c r="Y33" s="60">
        <v>2</v>
      </c>
      <c r="Z33" s="60">
        <v>2</v>
      </c>
      <c r="AA33" s="60">
        <v>2</v>
      </c>
      <c r="AB33" s="60">
        <v>3</v>
      </c>
      <c r="AC33" s="60">
        <v>4</v>
      </c>
      <c r="AD33" s="60">
        <v>4</v>
      </c>
      <c r="AE33" s="60">
        <v>2</v>
      </c>
      <c r="AF33" s="60">
        <v>4</v>
      </c>
      <c r="AG33" s="60">
        <v>2</v>
      </c>
      <c r="AH33" s="60">
        <v>2</v>
      </c>
      <c r="AI33" s="60">
        <v>2</v>
      </c>
      <c r="AJ33" s="60">
        <v>4</v>
      </c>
      <c r="AK33" s="60"/>
      <c r="AL33" s="60">
        <v>3</v>
      </c>
      <c r="AM33" s="60">
        <v>3</v>
      </c>
      <c r="AN33" s="60">
        <v>1</v>
      </c>
      <c r="AO33" s="60">
        <v>2</v>
      </c>
      <c r="AP33" s="60">
        <v>4</v>
      </c>
      <c r="AQ33" s="60">
        <v>4</v>
      </c>
      <c r="AR33" s="60">
        <v>4</v>
      </c>
      <c r="AS33" s="60">
        <v>4</v>
      </c>
      <c r="AT33" s="60">
        <v>4</v>
      </c>
      <c r="AU33" s="60">
        <v>2</v>
      </c>
      <c r="AV33" s="60">
        <v>3</v>
      </c>
      <c r="AW33" s="60">
        <v>4</v>
      </c>
      <c r="AX33" s="60">
        <v>4</v>
      </c>
      <c r="AY33" s="60">
        <v>4</v>
      </c>
      <c r="AZ33" s="60">
        <v>4</v>
      </c>
      <c r="BA33" s="60">
        <v>4</v>
      </c>
      <c r="BB33" s="65">
        <f t="shared" si="5"/>
        <v>87</v>
      </c>
    </row>
    <row r="34" spans="1:54" ht="15.75">
      <c r="A34" s="406" t="s">
        <v>129</v>
      </c>
      <c r="B34" s="70"/>
      <c r="C34" s="60">
        <v>2</v>
      </c>
      <c r="D34" s="60">
        <v>2</v>
      </c>
      <c r="E34" s="60">
        <v>2</v>
      </c>
      <c r="F34" s="60">
        <v>2</v>
      </c>
      <c r="G34" s="60">
        <v>2</v>
      </c>
      <c r="H34" s="60">
        <v>2</v>
      </c>
      <c r="I34" s="60">
        <v>1</v>
      </c>
      <c r="J34" s="60"/>
      <c r="K34" s="60">
        <v>1</v>
      </c>
      <c r="L34" s="60">
        <v>2</v>
      </c>
      <c r="M34" s="60"/>
      <c r="N34" s="60">
        <v>1</v>
      </c>
      <c r="O34" s="60">
        <v>1</v>
      </c>
      <c r="P34" s="60"/>
      <c r="Q34" s="60"/>
      <c r="R34" s="60"/>
      <c r="S34" s="60">
        <v>1</v>
      </c>
      <c r="T34" s="62"/>
      <c r="U34" s="60"/>
      <c r="V34" s="55">
        <f t="shared" si="4"/>
        <v>19</v>
      </c>
      <c r="W34" s="56"/>
      <c r="X34" s="63" t="s">
        <v>130</v>
      </c>
      <c r="Y34" s="60"/>
      <c r="Z34" s="60"/>
      <c r="AA34" s="60"/>
      <c r="AB34" s="60">
        <v>2</v>
      </c>
      <c r="AC34" s="60">
        <v>2</v>
      </c>
      <c r="AD34" s="60">
        <v>2</v>
      </c>
      <c r="AE34" s="60">
        <v>1</v>
      </c>
      <c r="AF34" s="60">
        <v>1</v>
      </c>
      <c r="AG34" s="60"/>
      <c r="AH34" s="60"/>
      <c r="AI34" s="60"/>
      <c r="AJ34" s="60">
        <v>1</v>
      </c>
      <c r="AK34" s="60"/>
      <c r="AL34" s="60">
        <v>2</v>
      </c>
      <c r="AM34" s="60">
        <v>2</v>
      </c>
      <c r="AN34" s="60"/>
      <c r="AO34" s="60"/>
      <c r="AP34" s="60"/>
      <c r="AQ34" s="60">
        <v>2</v>
      </c>
      <c r="AR34" s="60">
        <v>2</v>
      </c>
      <c r="AS34" s="60">
        <v>2</v>
      </c>
      <c r="AT34" s="60">
        <v>2</v>
      </c>
      <c r="AU34" s="60"/>
      <c r="AV34" s="60">
        <v>2</v>
      </c>
      <c r="AW34" s="60"/>
      <c r="AX34" s="60">
        <v>3</v>
      </c>
      <c r="AY34" s="60">
        <v>2</v>
      </c>
      <c r="AZ34" s="60">
        <v>2</v>
      </c>
      <c r="BA34" s="60"/>
      <c r="BB34" s="65">
        <f t="shared" si="5"/>
        <v>30</v>
      </c>
    </row>
    <row r="35" spans="1:54" ht="15.75">
      <c r="A35" s="406" t="s">
        <v>131</v>
      </c>
      <c r="B35" s="70"/>
      <c r="C35" s="60">
        <v>2</v>
      </c>
      <c r="D35" s="60">
        <v>2</v>
      </c>
      <c r="E35" s="60">
        <v>1</v>
      </c>
      <c r="F35" s="60">
        <v>2</v>
      </c>
      <c r="G35" s="60">
        <v>1</v>
      </c>
      <c r="H35" s="60">
        <v>2</v>
      </c>
      <c r="I35" s="60">
        <v>2</v>
      </c>
      <c r="J35" s="60">
        <v>1</v>
      </c>
      <c r="K35" s="60">
        <v>2</v>
      </c>
      <c r="L35" s="60">
        <v>1</v>
      </c>
      <c r="M35" s="60">
        <v>2</v>
      </c>
      <c r="N35" s="60">
        <v>2</v>
      </c>
      <c r="O35" s="60">
        <v>1</v>
      </c>
      <c r="P35" s="60">
        <v>1</v>
      </c>
      <c r="Q35" s="60"/>
      <c r="R35" s="60">
        <v>1</v>
      </c>
      <c r="S35" s="60">
        <v>1</v>
      </c>
      <c r="T35" s="62"/>
      <c r="U35" s="60"/>
      <c r="V35" s="55">
        <f t="shared" si="4"/>
        <v>24</v>
      </c>
      <c r="W35" s="56"/>
      <c r="X35" s="63" t="s">
        <v>132</v>
      </c>
      <c r="Y35" s="60"/>
      <c r="Z35" s="60">
        <v>2</v>
      </c>
      <c r="AA35" s="60">
        <v>2</v>
      </c>
      <c r="AB35" s="60">
        <v>2</v>
      </c>
      <c r="AC35" s="60">
        <v>2</v>
      </c>
      <c r="AD35" s="60">
        <v>2</v>
      </c>
      <c r="AE35" s="60">
        <v>1</v>
      </c>
      <c r="AF35" s="60">
        <v>1</v>
      </c>
      <c r="AG35" s="60">
        <v>2</v>
      </c>
      <c r="AH35" s="60">
        <v>2</v>
      </c>
      <c r="AI35" s="60">
        <v>2</v>
      </c>
      <c r="AJ35" s="60">
        <v>2</v>
      </c>
      <c r="AK35" s="60"/>
      <c r="AL35" s="60">
        <v>2</v>
      </c>
      <c r="AM35" s="60">
        <v>2</v>
      </c>
      <c r="AN35" s="60"/>
      <c r="AO35" s="60"/>
      <c r="AP35" s="60"/>
      <c r="AQ35" s="60">
        <v>2</v>
      </c>
      <c r="AR35" s="60">
        <v>2</v>
      </c>
      <c r="AS35" s="60">
        <v>2</v>
      </c>
      <c r="AT35" s="60">
        <v>2</v>
      </c>
      <c r="AU35" s="60">
        <v>2</v>
      </c>
      <c r="AV35" s="60">
        <v>2</v>
      </c>
      <c r="AW35" s="60"/>
      <c r="AX35" s="60">
        <v>1</v>
      </c>
      <c r="AY35" s="60">
        <v>2</v>
      </c>
      <c r="AZ35" s="60">
        <v>2</v>
      </c>
      <c r="BA35" s="60"/>
      <c r="BB35" s="65">
        <f t="shared" si="5"/>
        <v>41</v>
      </c>
    </row>
    <row r="36" spans="1:54" ht="15.75">
      <c r="A36" s="406" t="s">
        <v>133</v>
      </c>
      <c r="B36" s="70"/>
      <c r="C36" s="60">
        <v>1</v>
      </c>
      <c r="D36" s="60">
        <v>2</v>
      </c>
      <c r="E36" s="60">
        <v>1</v>
      </c>
      <c r="F36" s="60">
        <v>2</v>
      </c>
      <c r="G36" s="60">
        <v>1</v>
      </c>
      <c r="H36" s="60">
        <v>2</v>
      </c>
      <c r="I36" s="60">
        <v>2</v>
      </c>
      <c r="J36" s="60">
        <v>1</v>
      </c>
      <c r="K36" s="60">
        <v>1</v>
      </c>
      <c r="L36" s="60"/>
      <c r="M36" s="60"/>
      <c r="N36" s="60">
        <v>1</v>
      </c>
      <c r="O36" s="60"/>
      <c r="P36" s="60"/>
      <c r="Q36" s="60"/>
      <c r="R36" s="60">
        <v>1</v>
      </c>
      <c r="S36" s="60">
        <v>1</v>
      </c>
      <c r="T36" s="62"/>
      <c r="U36" s="60"/>
      <c r="V36" s="55">
        <f t="shared" si="4"/>
        <v>16</v>
      </c>
      <c r="W36" s="56"/>
      <c r="X36" s="63" t="s">
        <v>134</v>
      </c>
      <c r="Y36" s="60"/>
      <c r="Z36" s="60"/>
      <c r="AA36" s="60"/>
      <c r="AB36" s="60">
        <v>1</v>
      </c>
      <c r="AC36" s="60">
        <v>1</v>
      </c>
      <c r="AD36" s="60">
        <v>1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>
        <v>2</v>
      </c>
      <c r="AR36" s="60">
        <v>2</v>
      </c>
      <c r="AS36" s="60">
        <v>2</v>
      </c>
      <c r="AT36" s="60">
        <v>2</v>
      </c>
      <c r="AU36" s="60"/>
      <c r="AV36" s="60">
        <v>1</v>
      </c>
      <c r="AW36" s="60"/>
      <c r="AX36" s="60">
        <v>2</v>
      </c>
      <c r="AY36" s="60"/>
      <c r="AZ36" s="60">
        <v>1</v>
      </c>
      <c r="BA36" s="60"/>
      <c r="BB36" s="65">
        <f t="shared" si="5"/>
        <v>15</v>
      </c>
    </row>
    <row r="37" spans="1:54" ht="15.75">
      <c r="A37" s="434" t="s">
        <v>135</v>
      </c>
      <c r="B37" s="70"/>
      <c r="C37" s="60">
        <v>1</v>
      </c>
      <c r="D37" s="60">
        <v>1</v>
      </c>
      <c r="E37" s="60">
        <v>1</v>
      </c>
      <c r="F37" s="60">
        <v>1</v>
      </c>
      <c r="G37" s="60">
        <v>1</v>
      </c>
      <c r="H37" s="60">
        <v>1</v>
      </c>
      <c r="I37" s="60">
        <v>1</v>
      </c>
      <c r="J37" s="60"/>
      <c r="K37" s="60">
        <v>1</v>
      </c>
      <c r="L37" s="60">
        <v>1</v>
      </c>
      <c r="M37" s="60"/>
      <c r="N37" s="60">
        <v>1</v>
      </c>
      <c r="O37" s="60"/>
      <c r="P37" s="60"/>
      <c r="Q37" s="60"/>
      <c r="R37" s="60"/>
      <c r="S37" s="60">
        <v>1</v>
      </c>
      <c r="T37" s="62"/>
      <c r="U37" s="60"/>
      <c r="V37" s="55">
        <f t="shared" si="4"/>
        <v>11</v>
      </c>
      <c r="W37" s="56"/>
      <c r="X37" s="366" t="s">
        <v>136</v>
      </c>
      <c r="Y37" s="60"/>
      <c r="Z37" s="60"/>
      <c r="AA37" s="60"/>
      <c r="AB37" s="60">
        <v>1</v>
      </c>
      <c r="AC37" s="60">
        <v>1</v>
      </c>
      <c r="AD37" s="60">
        <v>1</v>
      </c>
      <c r="AE37" s="60"/>
      <c r="AF37" s="60">
        <v>1</v>
      </c>
      <c r="AG37" s="60"/>
      <c r="AH37" s="60"/>
      <c r="AI37" s="60"/>
      <c r="AJ37" s="60"/>
      <c r="AK37" s="60"/>
      <c r="AL37" s="60">
        <v>1</v>
      </c>
      <c r="AM37" s="60">
        <v>1</v>
      </c>
      <c r="AN37" s="60"/>
      <c r="AO37" s="60"/>
      <c r="AP37" s="60"/>
      <c r="AQ37" s="60">
        <v>1</v>
      </c>
      <c r="AR37" s="60">
        <v>1</v>
      </c>
      <c r="AS37" s="60">
        <v>1</v>
      </c>
      <c r="AT37" s="60">
        <v>1</v>
      </c>
      <c r="AU37" s="60"/>
      <c r="AV37" s="60">
        <v>1</v>
      </c>
      <c r="AW37" s="60"/>
      <c r="AX37" s="60"/>
      <c r="AY37" s="60">
        <v>1</v>
      </c>
      <c r="AZ37" s="60">
        <v>1</v>
      </c>
      <c r="BA37" s="60"/>
      <c r="BB37" s="65">
        <f t="shared" si="5"/>
        <v>13</v>
      </c>
    </row>
    <row r="38" spans="1:54" ht="15.75">
      <c r="A38" s="410" t="s">
        <v>137</v>
      </c>
      <c r="B38" s="433"/>
      <c r="C38" s="60">
        <v>1</v>
      </c>
      <c r="D38" s="60">
        <v>1</v>
      </c>
      <c r="E38" s="60">
        <v>1</v>
      </c>
      <c r="F38" s="60">
        <v>1</v>
      </c>
      <c r="G38" s="60">
        <v>1</v>
      </c>
      <c r="H38" s="60">
        <v>1</v>
      </c>
      <c r="I38" s="60">
        <v>1</v>
      </c>
      <c r="J38" s="60">
        <v>1</v>
      </c>
      <c r="K38" s="60">
        <v>1</v>
      </c>
      <c r="L38" s="60">
        <v>1</v>
      </c>
      <c r="M38" s="60">
        <v>1</v>
      </c>
      <c r="N38" s="60">
        <v>1</v>
      </c>
      <c r="O38" s="60">
        <v>1</v>
      </c>
      <c r="P38" s="60">
        <v>1</v>
      </c>
      <c r="Q38" s="60">
        <v>1</v>
      </c>
      <c r="R38" s="60">
        <v>1</v>
      </c>
      <c r="S38" s="60"/>
      <c r="T38" s="62">
        <v>1</v>
      </c>
      <c r="U38" s="60"/>
      <c r="V38" s="55">
        <f t="shared" si="4"/>
        <v>17</v>
      </c>
      <c r="W38" s="56"/>
      <c r="X38" s="78" t="s">
        <v>138</v>
      </c>
      <c r="Y38" s="60"/>
      <c r="Z38" s="60">
        <v>1</v>
      </c>
      <c r="AA38" s="60"/>
      <c r="AB38" s="60"/>
      <c r="AC38" s="60">
        <v>1</v>
      </c>
      <c r="AD38" s="60">
        <v>1</v>
      </c>
      <c r="AE38" s="60"/>
      <c r="AF38" s="60">
        <v>1</v>
      </c>
      <c r="AG38" s="60"/>
      <c r="AH38" s="60"/>
      <c r="AI38" s="60">
        <v>1</v>
      </c>
      <c r="AJ38" s="60"/>
      <c r="AK38" s="60"/>
      <c r="AL38" s="60">
        <v>1</v>
      </c>
      <c r="AM38" s="60">
        <v>1</v>
      </c>
      <c r="AN38" s="60"/>
      <c r="AO38" s="60"/>
      <c r="AP38" s="60"/>
      <c r="AQ38" s="60">
        <v>1</v>
      </c>
      <c r="AR38" s="60"/>
      <c r="AS38" s="60"/>
      <c r="AT38" s="60"/>
      <c r="AU38" s="60">
        <v>1</v>
      </c>
      <c r="AV38" s="60">
        <v>1</v>
      </c>
      <c r="AW38" s="60"/>
      <c r="AX38" s="60">
        <v>1</v>
      </c>
      <c r="AY38" s="60"/>
      <c r="AZ38" s="60">
        <v>1</v>
      </c>
      <c r="BA38" s="60"/>
      <c r="BB38" s="65">
        <f t="shared" si="5"/>
        <v>12</v>
      </c>
    </row>
    <row r="39" spans="1:54" ht="15.75">
      <c r="A39" s="406" t="s">
        <v>139</v>
      </c>
      <c r="B39" s="70"/>
      <c r="C39" s="60">
        <v>1</v>
      </c>
      <c r="D39" s="60">
        <v>1</v>
      </c>
      <c r="E39" s="60">
        <v>1</v>
      </c>
      <c r="F39" s="60">
        <v>1</v>
      </c>
      <c r="G39" s="60">
        <v>1</v>
      </c>
      <c r="H39" s="60"/>
      <c r="I39" s="60">
        <v>1</v>
      </c>
      <c r="J39" s="60"/>
      <c r="K39" s="60">
        <v>1</v>
      </c>
      <c r="L39" s="60">
        <v>1</v>
      </c>
      <c r="M39" s="60"/>
      <c r="N39" s="60">
        <v>1</v>
      </c>
      <c r="O39" s="60"/>
      <c r="P39" s="60">
        <v>1</v>
      </c>
      <c r="Q39" s="60"/>
      <c r="R39" s="60"/>
      <c r="S39" s="60"/>
      <c r="T39" s="62"/>
      <c r="U39" s="60"/>
      <c r="V39" s="55">
        <f t="shared" si="4"/>
        <v>10</v>
      </c>
      <c r="W39" s="56"/>
      <c r="X39" s="63" t="s">
        <v>140</v>
      </c>
      <c r="Y39" s="60"/>
      <c r="Z39" s="60">
        <v>1</v>
      </c>
      <c r="AA39" s="60">
        <v>1</v>
      </c>
      <c r="AB39" s="60">
        <v>1</v>
      </c>
      <c r="AC39" s="60">
        <v>1</v>
      </c>
      <c r="AD39" s="60">
        <v>1</v>
      </c>
      <c r="AE39" s="60">
        <v>1</v>
      </c>
      <c r="AF39" s="60">
        <v>1</v>
      </c>
      <c r="AG39" s="60"/>
      <c r="AH39" s="60">
        <v>1</v>
      </c>
      <c r="AI39" s="79"/>
      <c r="AJ39" s="60">
        <v>1</v>
      </c>
      <c r="AK39" s="60"/>
      <c r="AL39" s="60">
        <v>1</v>
      </c>
      <c r="AM39" s="60">
        <v>1</v>
      </c>
      <c r="AN39" s="60"/>
      <c r="AO39" s="60"/>
      <c r="AP39" s="60">
        <v>1</v>
      </c>
      <c r="AQ39" s="60">
        <v>1</v>
      </c>
      <c r="AR39" s="60">
        <v>1</v>
      </c>
      <c r="AS39" s="60">
        <v>1</v>
      </c>
      <c r="AT39" s="60">
        <v>1</v>
      </c>
      <c r="AU39" s="60">
        <v>1</v>
      </c>
      <c r="AV39" s="60">
        <v>1</v>
      </c>
      <c r="AW39" s="60">
        <v>1</v>
      </c>
      <c r="AX39" s="60">
        <v>1</v>
      </c>
      <c r="AY39" s="60">
        <v>1</v>
      </c>
      <c r="AZ39" s="60">
        <v>1</v>
      </c>
      <c r="BA39" s="60">
        <v>1</v>
      </c>
      <c r="BB39" s="65">
        <f t="shared" si="5"/>
        <v>23</v>
      </c>
    </row>
    <row r="40" spans="1:54" ht="15.75">
      <c r="A40" s="432" t="s">
        <v>141</v>
      </c>
      <c r="B40" s="103"/>
      <c r="C40" s="86"/>
      <c r="D40" s="86">
        <v>1</v>
      </c>
      <c r="E40" s="86">
        <v>1</v>
      </c>
      <c r="F40" s="86">
        <v>1</v>
      </c>
      <c r="G40" s="86"/>
      <c r="H40" s="86">
        <v>1</v>
      </c>
      <c r="I40" s="86">
        <v>1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431"/>
      <c r="U40" s="86"/>
      <c r="V40" s="88">
        <f t="shared" si="4"/>
        <v>5</v>
      </c>
      <c r="W40" s="56"/>
      <c r="X40" s="89" t="s">
        <v>142</v>
      </c>
      <c r="Y40" s="86"/>
      <c r="Z40" s="86"/>
      <c r="AA40" s="86"/>
      <c r="AB40" s="86"/>
      <c r="AC40" s="86">
        <v>1</v>
      </c>
      <c r="AD40" s="86"/>
      <c r="AE40" s="86"/>
      <c r="AF40" s="86"/>
      <c r="AG40" s="86"/>
      <c r="AH40" s="86"/>
      <c r="AI40" s="86"/>
      <c r="AJ40" s="86"/>
      <c r="AK40" s="86"/>
      <c r="AL40" s="86">
        <v>1</v>
      </c>
      <c r="AM40" s="86">
        <v>1</v>
      </c>
      <c r="AN40" s="86"/>
      <c r="AO40" s="86"/>
      <c r="AP40" s="86"/>
      <c r="AQ40" s="86">
        <v>1</v>
      </c>
      <c r="AR40" s="86"/>
      <c r="AS40" s="86"/>
      <c r="AT40" s="86">
        <v>1</v>
      </c>
      <c r="AU40" s="86"/>
      <c r="AV40" s="86"/>
      <c r="AW40" s="86"/>
      <c r="AX40" s="86"/>
      <c r="AY40" s="86">
        <v>1</v>
      </c>
      <c r="AZ40" s="86"/>
      <c r="BA40" s="86"/>
      <c r="BB40" s="90">
        <f t="shared" si="5"/>
        <v>6</v>
      </c>
    </row>
    <row r="41" spans="1:54" s="93" customFormat="1" ht="15.75">
      <c r="A41" s="406" t="s">
        <v>143</v>
      </c>
      <c r="B41" s="70"/>
      <c r="C41" s="60">
        <v>2</v>
      </c>
      <c r="D41" s="60">
        <v>2</v>
      </c>
      <c r="E41" s="60">
        <v>2</v>
      </c>
      <c r="F41" s="60">
        <v>2</v>
      </c>
      <c r="G41" s="60">
        <v>1</v>
      </c>
      <c r="H41" s="60">
        <v>2</v>
      </c>
      <c r="I41" s="60">
        <v>2</v>
      </c>
      <c r="J41" s="60">
        <v>1</v>
      </c>
      <c r="K41" s="60">
        <v>1</v>
      </c>
      <c r="L41" s="60"/>
      <c r="M41" s="60"/>
      <c r="N41" s="60">
        <v>1</v>
      </c>
      <c r="O41" s="60">
        <v>1</v>
      </c>
      <c r="P41" s="60"/>
      <c r="Q41" s="60"/>
      <c r="R41" s="60"/>
      <c r="S41" s="60"/>
      <c r="T41" s="60"/>
      <c r="U41" s="60"/>
      <c r="V41" s="55">
        <f t="shared" si="4"/>
        <v>17</v>
      </c>
      <c r="W41" s="91"/>
      <c r="X41" s="92" t="s">
        <v>144</v>
      </c>
      <c r="Y41" s="60"/>
      <c r="Z41" s="60"/>
      <c r="AA41" s="60"/>
      <c r="AB41" s="60">
        <v>2</v>
      </c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>
        <v>2</v>
      </c>
      <c r="AR41" s="60"/>
      <c r="AS41" s="60"/>
      <c r="AT41" s="60">
        <v>2</v>
      </c>
      <c r="AU41" s="60"/>
      <c r="AV41" s="60"/>
      <c r="AW41" s="60">
        <v>1</v>
      </c>
      <c r="AX41" s="60"/>
      <c r="AY41" s="60">
        <v>1</v>
      </c>
      <c r="AZ41" s="60">
        <v>1</v>
      </c>
      <c r="BA41" s="60"/>
      <c r="BB41" s="65">
        <f t="shared" si="5"/>
        <v>9</v>
      </c>
    </row>
    <row r="42" spans="1:54" s="93" customFormat="1" ht="15.75">
      <c r="A42" s="406"/>
      <c r="B42" s="70"/>
      <c r="C42" s="60">
        <f aca="true" t="shared" si="6" ref="C42:V42">SUM(C24:C41)</f>
        <v>41.5</v>
      </c>
      <c r="D42" s="60">
        <f t="shared" si="6"/>
        <v>40</v>
      </c>
      <c r="E42" s="60">
        <f t="shared" si="6"/>
        <v>33.5</v>
      </c>
      <c r="F42" s="60">
        <f t="shared" si="6"/>
        <v>42.5</v>
      </c>
      <c r="G42" s="60">
        <f t="shared" si="6"/>
        <v>33</v>
      </c>
      <c r="H42" s="60">
        <f t="shared" si="6"/>
        <v>43</v>
      </c>
      <c r="I42" s="60">
        <f t="shared" si="6"/>
        <v>30.5</v>
      </c>
      <c r="J42" s="60">
        <f t="shared" si="6"/>
        <v>26</v>
      </c>
      <c r="K42" s="60">
        <f t="shared" si="6"/>
        <v>32</v>
      </c>
      <c r="L42" s="60">
        <f t="shared" si="6"/>
        <v>28.5</v>
      </c>
      <c r="M42" s="60">
        <f t="shared" si="6"/>
        <v>18</v>
      </c>
      <c r="N42" s="60">
        <f t="shared" si="6"/>
        <v>18</v>
      </c>
      <c r="O42" s="60">
        <f t="shared" si="6"/>
        <v>18</v>
      </c>
      <c r="P42" s="60">
        <f t="shared" si="6"/>
        <v>18</v>
      </c>
      <c r="Q42" s="60">
        <f t="shared" si="6"/>
        <v>10</v>
      </c>
      <c r="R42" s="60">
        <f t="shared" si="6"/>
        <v>19.5</v>
      </c>
      <c r="S42" s="60">
        <f t="shared" si="6"/>
        <v>11</v>
      </c>
      <c r="T42" s="60">
        <f t="shared" si="6"/>
        <v>15</v>
      </c>
      <c r="U42" s="60">
        <f t="shared" si="6"/>
        <v>0</v>
      </c>
      <c r="V42" s="60">
        <f t="shared" si="6"/>
        <v>478</v>
      </c>
      <c r="W42" s="91"/>
      <c r="X42" s="55"/>
      <c r="Y42" s="60">
        <f aca="true" t="shared" si="7" ref="Y42:BA42">SUM(Y24:Y41)</f>
        <v>12</v>
      </c>
      <c r="Z42" s="60">
        <f t="shared" si="7"/>
        <v>8</v>
      </c>
      <c r="AA42" s="60">
        <f t="shared" si="7"/>
        <v>21</v>
      </c>
      <c r="AB42" s="60">
        <f t="shared" si="7"/>
        <v>39.5</v>
      </c>
      <c r="AC42" s="60">
        <f t="shared" si="7"/>
        <v>25</v>
      </c>
      <c r="AD42" s="60">
        <f t="shared" si="7"/>
        <v>35</v>
      </c>
      <c r="AE42" s="60">
        <f t="shared" si="7"/>
        <v>22</v>
      </c>
      <c r="AF42" s="60">
        <f t="shared" si="7"/>
        <v>23</v>
      </c>
      <c r="AG42" s="60">
        <f t="shared" si="7"/>
        <v>10</v>
      </c>
      <c r="AH42" s="60">
        <f t="shared" si="7"/>
        <v>17</v>
      </c>
      <c r="AI42" s="60">
        <f t="shared" si="7"/>
        <v>18</v>
      </c>
      <c r="AJ42" s="60">
        <f t="shared" si="7"/>
        <v>28</v>
      </c>
      <c r="AK42" s="60">
        <f t="shared" si="7"/>
        <v>1</v>
      </c>
      <c r="AL42" s="60">
        <f t="shared" si="7"/>
        <v>31</v>
      </c>
      <c r="AM42" s="60">
        <f t="shared" si="7"/>
        <v>29</v>
      </c>
      <c r="AN42" s="60">
        <f t="shared" si="7"/>
        <v>1</v>
      </c>
      <c r="AO42" s="60">
        <f t="shared" si="7"/>
        <v>8</v>
      </c>
      <c r="AP42" s="60">
        <f t="shared" si="7"/>
        <v>19</v>
      </c>
      <c r="AQ42" s="60">
        <f t="shared" si="7"/>
        <v>36</v>
      </c>
      <c r="AR42" s="60">
        <f t="shared" si="7"/>
        <v>28.5</v>
      </c>
      <c r="AS42" s="60">
        <f t="shared" si="7"/>
        <v>29</v>
      </c>
      <c r="AT42" s="60">
        <f t="shared" si="7"/>
        <v>36</v>
      </c>
      <c r="AU42" s="60">
        <f t="shared" si="7"/>
        <v>18</v>
      </c>
      <c r="AV42" s="60">
        <f t="shared" si="7"/>
        <v>31</v>
      </c>
      <c r="AW42" s="60">
        <f t="shared" si="7"/>
        <v>16</v>
      </c>
      <c r="AX42" s="60">
        <f t="shared" si="7"/>
        <v>21</v>
      </c>
      <c r="AY42" s="60">
        <f t="shared" si="7"/>
        <v>23</v>
      </c>
      <c r="AZ42" s="60">
        <f t="shared" si="7"/>
        <v>35</v>
      </c>
      <c r="BA42" s="60">
        <f t="shared" si="7"/>
        <v>17.5</v>
      </c>
      <c r="BB42" s="65"/>
    </row>
    <row r="43" spans="1:54" s="93" customFormat="1" ht="15.75">
      <c r="A43" s="385"/>
      <c r="B43" s="70"/>
      <c r="C43" s="60">
        <f aca="true" t="shared" si="8" ref="C43:V43">SUM(C42+C22)</f>
        <v>85.5</v>
      </c>
      <c r="D43" s="60">
        <f t="shared" si="8"/>
        <v>84</v>
      </c>
      <c r="E43" s="60">
        <f t="shared" si="8"/>
        <v>69.5</v>
      </c>
      <c r="F43" s="60">
        <f t="shared" si="8"/>
        <v>83.5</v>
      </c>
      <c r="G43" s="60">
        <f t="shared" si="8"/>
        <v>64</v>
      </c>
      <c r="H43" s="60">
        <f t="shared" si="8"/>
        <v>81</v>
      </c>
      <c r="I43" s="60">
        <f t="shared" si="8"/>
        <v>53.5</v>
      </c>
      <c r="J43" s="60">
        <f t="shared" si="8"/>
        <v>36</v>
      </c>
      <c r="K43" s="60">
        <f t="shared" si="8"/>
        <v>62</v>
      </c>
      <c r="L43" s="60">
        <f t="shared" si="8"/>
        <v>45.5</v>
      </c>
      <c r="M43" s="64">
        <f t="shared" si="8"/>
        <v>30</v>
      </c>
      <c r="N43" s="64">
        <f t="shared" si="8"/>
        <v>29</v>
      </c>
      <c r="O43" s="64">
        <f t="shared" si="8"/>
        <v>26</v>
      </c>
      <c r="P43" s="64">
        <f t="shared" si="8"/>
        <v>27</v>
      </c>
      <c r="Q43" s="64">
        <f t="shared" si="8"/>
        <v>11</v>
      </c>
      <c r="R43" s="64">
        <f t="shared" si="8"/>
        <v>23.5</v>
      </c>
      <c r="S43" s="64">
        <f t="shared" si="8"/>
        <v>21</v>
      </c>
      <c r="T43" s="64">
        <f t="shared" si="8"/>
        <v>18</v>
      </c>
      <c r="U43" s="64">
        <f t="shared" si="8"/>
        <v>0</v>
      </c>
      <c r="V43" s="65">
        <f t="shared" si="8"/>
        <v>850</v>
      </c>
      <c r="W43" s="91"/>
      <c r="X43" s="55"/>
      <c r="Y43" s="64">
        <f aca="true" t="shared" si="9" ref="Y43:BB43">SUM(Y22+Y42)</f>
        <v>17</v>
      </c>
      <c r="Z43" s="64">
        <f t="shared" si="9"/>
        <v>11</v>
      </c>
      <c r="AA43" s="60">
        <f t="shared" si="9"/>
        <v>40</v>
      </c>
      <c r="AB43" s="60">
        <f t="shared" si="9"/>
        <v>72.5</v>
      </c>
      <c r="AC43" s="60">
        <f t="shared" si="9"/>
        <v>47</v>
      </c>
      <c r="AD43" s="60">
        <f t="shared" si="9"/>
        <v>60</v>
      </c>
      <c r="AE43" s="60">
        <f t="shared" si="9"/>
        <v>37</v>
      </c>
      <c r="AF43" s="60">
        <f t="shared" si="9"/>
        <v>37</v>
      </c>
      <c r="AG43" s="64">
        <f t="shared" si="9"/>
        <v>10</v>
      </c>
      <c r="AH43" s="64">
        <f t="shared" si="9"/>
        <v>24</v>
      </c>
      <c r="AI43" s="64">
        <f t="shared" si="9"/>
        <v>28</v>
      </c>
      <c r="AJ43" s="60">
        <f t="shared" si="9"/>
        <v>46</v>
      </c>
      <c r="AK43" s="64">
        <f t="shared" si="9"/>
        <v>1</v>
      </c>
      <c r="AL43" s="60">
        <f t="shared" si="9"/>
        <v>52</v>
      </c>
      <c r="AM43" s="60">
        <f t="shared" si="9"/>
        <v>55</v>
      </c>
      <c r="AN43" s="64">
        <f t="shared" si="9"/>
        <v>1</v>
      </c>
      <c r="AO43" s="64">
        <f t="shared" si="9"/>
        <v>12</v>
      </c>
      <c r="AP43" s="64">
        <f t="shared" si="9"/>
        <v>31</v>
      </c>
      <c r="AQ43" s="60">
        <f t="shared" si="9"/>
        <v>69.5</v>
      </c>
      <c r="AR43" s="60">
        <f t="shared" si="9"/>
        <v>52</v>
      </c>
      <c r="AS43" s="60">
        <f t="shared" si="9"/>
        <v>41</v>
      </c>
      <c r="AT43" s="60">
        <f t="shared" si="9"/>
        <v>55.5</v>
      </c>
      <c r="AU43" s="64">
        <f t="shared" si="9"/>
        <v>27.5</v>
      </c>
      <c r="AV43" s="60">
        <f t="shared" si="9"/>
        <v>54</v>
      </c>
      <c r="AW43" s="64">
        <f t="shared" si="9"/>
        <v>17</v>
      </c>
      <c r="AX43" s="60">
        <f t="shared" si="9"/>
        <v>35</v>
      </c>
      <c r="AY43" s="64">
        <f t="shared" si="9"/>
        <v>29</v>
      </c>
      <c r="AZ43" s="60">
        <f t="shared" si="9"/>
        <v>66.5</v>
      </c>
      <c r="BA43" s="64">
        <f t="shared" si="9"/>
        <v>33</v>
      </c>
      <c r="BB43" s="60">
        <f t="shared" si="9"/>
        <v>423</v>
      </c>
    </row>
    <row r="44" spans="1:54" ht="15.75">
      <c r="A44" s="95" t="s">
        <v>145</v>
      </c>
      <c r="B44" s="96"/>
      <c r="C44" s="97">
        <f aca="true" t="shared" si="10" ref="C44:V44">SUM(C11:C21)</f>
        <v>18</v>
      </c>
      <c r="D44" s="97">
        <f t="shared" si="10"/>
        <v>19</v>
      </c>
      <c r="E44" s="97">
        <f t="shared" si="10"/>
        <v>16</v>
      </c>
      <c r="F44" s="97">
        <f t="shared" si="10"/>
        <v>14</v>
      </c>
      <c r="G44" s="97">
        <f t="shared" si="10"/>
        <v>13</v>
      </c>
      <c r="H44" s="97">
        <f t="shared" si="10"/>
        <v>15</v>
      </c>
      <c r="I44" s="97">
        <f t="shared" si="10"/>
        <v>6</v>
      </c>
      <c r="J44" s="97">
        <f t="shared" si="10"/>
        <v>2</v>
      </c>
      <c r="K44" s="97">
        <f t="shared" si="10"/>
        <v>13</v>
      </c>
      <c r="L44" s="97">
        <f t="shared" si="10"/>
        <v>6</v>
      </c>
      <c r="M44" s="98">
        <f t="shared" si="10"/>
        <v>6</v>
      </c>
      <c r="N44" s="98">
        <f t="shared" si="10"/>
        <v>9</v>
      </c>
      <c r="O44" s="98">
        <f t="shared" si="10"/>
        <v>2</v>
      </c>
      <c r="P44" s="98">
        <f t="shared" si="10"/>
        <v>4</v>
      </c>
      <c r="Q44" s="98">
        <f t="shared" si="10"/>
        <v>0</v>
      </c>
      <c r="R44" s="98">
        <f t="shared" si="10"/>
        <v>0</v>
      </c>
      <c r="S44" s="98">
        <f t="shared" si="10"/>
        <v>9</v>
      </c>
      <c r="T44" s="98">
        <f t="shared" si="10"/>
        <v>0</v>
      </c>
      <c r="U44" s="98">
        <f t="shared" si="10"/>
        <v>0</v>
      </c>
      <c r="V44" s="97">
        <f t="shared" si="10"/>
        <v>152</v>
      </c>
      <c r="W44" s="56"/>
      <c r="X44" s="99" t="s">
        <v>146</v>
      </c>
      <c r="Y44" s="98">
        <f aca="true" t="shared" si="11" ref="Y44:BB44">SUM(Y11:Y21)</f>
        <v>3</v>
      </c>
      <c r="Z44" s="98">
        <f t="shared" si="11"/>
        <v>1</v>
      </c>
      <c r="AA44" s="100">
        <f t="shared" si="11"/>
        <v>8</v>
      </c>
      <c r="AB44" s="100">
        <f t="shared" si="11"/>
        <v>13</v>
      </c>
      <c r="AC44" s="100">
        <f t="shared" si="11"/>
        <v>14</v>
      </c>
      <c r="AD44" s="100">
        <f t="shared" si="11"/>
        <v>7</v>
      </c>
      <c r="AE44" s="100">
        <f t="shared" si="11"/>
        <v>5</v>
      </c>
      <c r="AF44" s="100">
        <f t="shared" si="11"/>
        <v>3</v>
      </c>
      <c r="AG44" s="98">
        <f t="shared" si="11"/>
        <v>0</v>
      </c>
      <c r="AH44" s="98">
        <f t="shared" si="11"/>
        <v>6</v>
      </c>
      <c r="AI44" s="98">
        <f t="shared" si="11"/>
        <v>4</v>
      </c>
      <c r="AJ44" s="100">
        <f t="shared" si="11"/>
        <v>8</v>
      </c>
      <c r="AK44" s="98">
        <f t="shared" si="11"/>
        <v>0</v>
      </c>
      <c r="AL44" s="100">
        <f t="shared" si="11"/>
        <v>8</v>
      </c>
      <c r="AM44" s="100">
        <f t="shared" si="11"/>
        <v>10</v>
      </c>
      <c r="AN44" s="98">
        <f t="shared" si="11"/>
        <v>0</v>
      </c>
      <c r="AO44" s="98">
        <f t="shared" si="11"/>
        <v>3</v>
      </c>
      <c r="AP44" s="98">
        <f t="shared" si="11"/>
        <v>7</v>
      </c>
      <c r="AQ44" s="100">
        <f t="shared" si="11"/>
        <v>14</v>
      </c>
      <c r="AR44" s="100">
        <f t="shared" si="11"/>
        <v>8</v>
      </c>
      <c r="AS44" s="100">
        <f t="shared" si="11"/>
        <v>7</v>
      </c>
      <c r="AT44" s="100">
        <f t="shared" si="11"/>
        <v>6</v>
      </c>
      <c r="AU44" s="98">
        <f t="shared" si="11"/>
        <v>1</v>
      </c>
      <c r="AV44" s="100">
        <f t="shared" si="11"/>
        <v>10</v>
      </c>
      <c r="AW44" s="98">
        <f t="shared" si="11"/>
        <v>0</v>
      </c>
      <c r="AX44" s="100">
        <f t="shared" si="11"/>
        <v>4</v>
      </c>
      <c r="AY44" s="98">
        <f t="shared" si="11"/>
        <v>3</v>
      </c>
      <c r="AZ44" s="100">
        <f t="shared" si="11"/>
        <v>11</v>
      </c>
      <c r="BA44" s="98">
        <f t="shared" si="11"/>
        <v>1</v>
      </c>
      <c r="BB44" s="100">
        <f t="shared" si="11"/>
        <v>165</v>
      </c>
    </row>
    <row r="45" spans="1:54" ht="15.75">
      <c r="A45" s="94" t="s">
        <v>147</v>
      </c>
      <c r="B45" s="70"/>
      <c r="C45" s="65">
        <f aca="true" t="shared" si="12" ref="C45:V45">SUM(C3:C10)</f>
        <v>26</v>
      </c>
      <c r="D45" s="65">
        <f t="shared" si="12"/>
        <v>25</v>
      </c>
      <c r="E45" s="65">
        <f t="shared" si="12"/>
        <v>20</v>
      </c>
      <c r="F45" s="65">
        <f t="shared" si="12"/>
        <v>27</v>
      </c>
      <c r="G45" s="65">
        <f t="shared" si="12"/>
        <v>18</v>
      </c>
      <c r="H45" s="65">
        <f t="shared" si="12"/>
        <v>23</v>
      </c>
      <c r="I45" s="65">
        <f t="shared" si="12"/>
        <v>17</v>
      </c>
      <c r="J45" s="65">
        <f t="shared" si="12"/>
        <v>8</v>
      </c>
      <c r="K45" s="65">
        <f t="shared" si="12"/>
        <v>17</v>
      </c>
      <c r="L45" s="65">
        <f t="shared" si="12"/>
        <v>11</v>
      </c>
      <c r="M45" s="64">
        <f t="shared" si="12"/>
        <v>6</v>
      </c>
      <c r="N45" s="64">
        <f t="shared" si="12"/>
        <v>2</v>
      </c>
      <c r="O45" s="64">
        <f t="shared" si="12"/>
        <v>6</v>
      </c>
      <c r="P45" s="64">
        <f t="shared" si="12"/>
        <v>5</v>
      </c>
      <c r="Q45" s="64">
        <f t="shared" si="12"/>
        <v>1</v>
      </c>
      <c r="R45" s="64">
        <f t="shared" si="12"/>
        <v>4</v>
      </c>
      <c r="S45" s="64">
        <f t="shared" si="12"/>
        <v>1</v>
      </c>
      <c r="T45" s="64">
        <f t="shared" si="12"/>
        <v>3</v>
      </c>
      <c r="U45" s="64">
        <f t="shared" si="12"/>
        <v>0</v>
      </c>
      <c r="V45" s="65">
        <f t="shared" si="12"/>
        <v>220</v>
      </c>
      <c r="W45" s="56"/>
      <c r="X45" s="101" t="s">
        <v>148</v>
      </c>
      <c r="Y45" s="64">
        <f aca="true" t="shared" si="13" ref="Y45:BB45">SUM(Y3:Y10)</f>
        <v>2</v>
      </c>
      <c r="Z45" s="64">
        <f t="shared" si="13"/>
        <v>2</v>
      </c>
      <c r="AA45" s="60">
        <f t="shared" si="13"/>
        <v>11</v>
      </c>
      <c r="AB45" s="60">
        <f t="shared" si="13"/>
        <v>20</v>
      </c>
      <c r="AC45" s="60">
        <f t="shared" si="13"/>
        <v>8</v>
      </c>
      <c r="AD45" s="60">
        <f t="shared" si="13"/>
        <v>18</v>
      </c>
      <c r="AE45" s="60">
        <f t="shared" si="13"/>
        <v>10</v>
      </c>
      <c r="AF45" s="60">
        <f t="shared" si="13"/>
        <v>11</v>
      </c>
      <c r="AG45" s="64">
        <f t="shared" si="13"/>
        <v>0</v>
      </c>
      <c r="AH45" s="64">
        <f t="shared" si="13"/>
        <v>1</v>
      </c>
      <c r="AI45" s="64">
        <f t="shared" si="13"/>
        <v>6</v>
      </c>
      <c r="AJ45" s="60">
        <f t="shared" si="13"/>
        <v>10</v>
      </c>
      <c r="AK45" s="64">
        <f t="shared" si="13"/>
        <v>0</v>
      </c>
      <c r="AL45" s="60">
        <f t="shared" si="13"/>
        <v>13</v>
      </c>
      <c r="AM45" s="60">
        <f t="shared" si="13"/>
        <v>16</v>
      </c>
      <c r="AN45" s="64">
        <f t="shared" si="13"/>
        <v>0</v>
      </c>
      <c r="AO45" s="64">
        <f t="shared" si="13"/>
        <v>1</v>
      </c>
      <c r="AP45" s="64">
        <f t="shared" si="13"/>
        <v>5</v>
      </c>
      <c r="AQ45" s="60">
        <f t="shared" si="13"/>
        <v>19.5</v>
      </c>
      <c r="AR45" s="60">
        <f t="shared" si="13"/>
        <v>15.5</v>
      </c>
      <c r="AS45" s="60">
        <f t="shared" si="13"/>
        <v>5</v>
      </c>
      <c r="AT45" s="60">
        <f t="shared" si="13"/>
        <v>13.5</v>
      </c>
      <c r="AU45" s="64">
        <f t="shared" si="13"/>
        <v>8.5</v>
      </c>
      <c r="AV45" s="60">
        <f t="shared" si="13"/>
        <v>13</v>
      </c>
      <c r="AW45" s="64">
        <f t="shared" si="13"/>
        <v>1</v>
      </c>
      <c r="AX45" s="60">
        <f t="shared" si="13"/>
        <v>10</v>
      </c>
      <c r="AY45" s="64">
        <f t="shared" si="13"/>
        <v>3</v>
      </c>
      <c r="AZ45" s="60">
        <f t="shared" si="13"/>
        <v>20.5</v>
      </c>
      <c r="BA45" s="64">
        <f t="shared" si="13"/>
        <v>14.5</v>
      </c>
      <c r="BB45" s="60">
        <f t="shared" si="13"/>
        <v>258</v>
      </c>
    </row>
    <row r="46" spans="1:54" ht="15.75">
      <c r="A46" s="94" t="s">
        <v>149</v>
      </c>
      <c r="B46" s="70"/>
      <c r="C46" s="65">
        <f aca="true" t="shared" si="14" ref="C46:V46">SUM(C32:C41)</f>
        <v>17</v>
      </c>
      <c r="D46" s="65">
        <f t="shared" si="14"/>
        <v>20</v>
      </c>
      <c r="E46" s="65">
        <f t="shared" si="14"/>
        <v>16</v>
      </c>
      <c r="F46" s="65">
        <f t="shared" si="14"/>
        <v>20</v>
      </c>
      <c r="G46" s="65">
        <f t="shared" si="14"/>
        <v>14</v>
      </c>
      <c r="H46" s="65">
        <f t="shared" si="14"/>
        <v>19</v>
      </c>
      <c r="I46" s="65">
        <f t="shared" si="14"/>
        <v>17</v>
      </c>
      <c r="J46" s="65">
        <f t="shared" si="14"/>
        <v>12</v>
      </c>
      <c r="K46" s="65">
        <f t="shared" si="14"/>
        <v>14</v>
      </c>
      <c r="L46" s="65">
        <f t="shared" si="14"/>
        <v>13</v>
      </c>
      <c r="M46" s="64">
        <f t="shared" si="14"/>
        <v>10</v>
      </c>
      <c r="N46" s="64">
        <f t="shared" si="14"/>
        <v>14</v>
      </c>
      <c r="O46" s="64">
        <f t="shared" si="14"/>
        <v>9</v>
      </c>
      <c r="P46" s="64">
        <f t="shared" si="14"/>
        <v>8</v>
      </c>
      <c r="Q46" s="64">
        <f t="shared" si="14"/>
        <v>4</v>
      </c>
      <c r="R46" s="64">
        <f t="shared" si="14"/>
        <v>10</v>
      </c>
      <c r="S46" s="64">
        <f t="shared" si="14"/>
        <v>9</v>
      </c>
      <c r="T46" s="64">
        <f t="shared" si="14"/>
        <v>4</v>
      </c>
      <c r="U46" s="64">
        <f t="shared" si="14"/>
        <v>0</v>
      </c>
      <c r="V46" s="65">
        <f t="shared" si="14"/>
        <v>230</v>
      </c>
      <c r="W46" s="56"/>
      <c r="X46" s="101" t="s">
        <v>146</v>
      </c>
      <c r="Y46" s="64">
        <f aca="true" t="shared" si="15" ref="Y46:BB46">SUM(Y32:Y41)</f>
        <v>6</v>
      </c>
      <c r="Z46" s="64">
        <f t="shared" si="15"/>
        <v>6</v>
      </c>
      <c r="AA46" s="60">
        <f t="shared" si="15"/>
        <v>9</v>
      </c>
      <c r="AB46" s="60">
        <f t="shared" si="15"/>
        <v>16</v>
      </c>
      <c r="AC46" s="60">
        <f t="shared" si="15"/>
        <v>17</v>
      </c>
      <c r="AD46" s="60">
        <f t="shared" si="15"/>
        <v>16</v>
      </c>
      <c r="AE46" s="60">
        <f t="shared" si="15"/>
        <v>9</v>
      </c>
      <c r="AF46" s="60">
        <f t="shared" si="15"/>
        <v>13</v>
      </c>
      <c r="AG46" s="64">
        <f t="shared" si="15"/>
        <v>7</v>
      </c>
      <c r="AH46" s="64">
        <f t="shared" si="15"/>
        <v>9</v>
      </c>
      <c r="AI46" s="64">
        <f t="shared" si="15"/>
        <v>9</v>
      </c>
      <c r="AJ46" s="60">
        <f t="shared" si="15"/>
        <v>12</v>
      </c>
      <c r="AK46" s="64">
        <f t="shared" si="15"/>
        <v>1</v>
      </c>
      <c r="AL46" s="60">
        <f t="shared" si="15"/>
        <v>15</v>
      </c>
      <c r="AM46" s="60">
        <f t="shared" si="15"/>
        <v>15</v>
      </c>
      <c r="AN46" s="64">
        <f t="shared" si="15"/>
        <v>1</v>
      </c>
      <c r="AO46" s="64">
        <f t="shared" si="15"/>
        <v>5</v>
      </c>
      <c r="AP46" s="64">
        <f t="shared" si="15"/>
        <v>8</v>
      </c>
      <c r="AQ46" s="60">
        <f t="shared" si="15"/>
        <v>20</v>
      </c>
      <c r="AR46" s="60">
        <f t="shared" si="15"/>
        <v>16</v>
      </c>
      <c r="AS46" s="60">
        <f t="shared" si="15"/>
        <v>16</v>
      </c>
      <c r="AT46" s="60">
        <f t="shared" si="15"/>
        <v>19</v>
      </c>
      <c r="AU46" s="64">
        <f t="shared" si="15"/>
        <v>10</v>
      </c>
      <c r="AV46" s="60">
        <f t="shared" si="15"/>
        <v>15</v>
      </c>
      <c r="AW46" s="64">
        <f t="shared" si="15"/>
        <v>8</v>
      </c>
      <c r="AX46" s="60">
        <f t="shared" si="15"/>
        <v>12</v>
      </c>
      <c r="AY46" s="64">
        <f t="shared" si="15"/>
        <v>13</v>
      </c>
      <c r="AZ46" s="60">
        <f t="shared" si="15"/>
        <v>17</v>
      </c>
      <c r="BA46" s="64">
        <f t="shared" si="15"/>
        <v>7</v>
      </c>
      <c r="BB46" s="60">
        <f t="shared" si="15"/>
        <v>327</v>
      </c>
    </row>
    <row r="47" spans="1:54" ht="16.5" thickBot="1">
      <c r="A47" s="102" t="s">
        <v>150</v>
      </c>
      <c r="B47" s="103"/>
      <c r="C47" s="90">
        <f aca="true" t="shared" si="16" ref="C47:V47">SUM(C24:C31)</f>
        <v>24.5</v>
      </c>
      <c r="D47" s="90">
        <f t="shared" si="16"/>
        <v>20</v>
      </c>
      <c r="E47" s="90">
        <f t="shared" si="16"/>
        <v>17.5</v>
      </c>
      <c r="F47" s="90">
        <f t="shared" si="16"/>
        <v>22.5</v>
      </c>
      <c r="G47" s="90">
        <f t="shared" si="16"/>
        <v>19</v>
      </c>
      <c r="H47" s="90">
        <f t="shared" si="16"/>
        <v>24</v>
      </c>
      <c r="I47" s="90">
        <f t="shared" si="16"/>
        <v>13.5</v>
      </c>
      <c r="J47" s="90">
        <f t="shared" si="16"/>
        <v>14</v>
      </c>
      <c r="K47" s="90">
        <f t="shared" si="16"/>
        <v>18</v>
      </c>
      <c r="L47" s="90">
        <f t="shared" si="16"/>
        <v>15.5</v>
      </c>
      <c r="M47" s="85">
        <f t="shared" si="16"/>
        <v>8</v>
      </c>
      <c r="N47" s="85">
        <f t="shared" si="16"/>
        <v>4</v>
      </c>
      <c r="O47" s="85">
        <f t="shared" si="16"/>
        <v>9</v>
      </c>
      <c r="P47" s="85">
        <f t="shared" si="16"/>
        <v>10</v>
      </c>
      <c r="Q47" s="85">
        <f t="shared" si="16"/>
        <v>6</v>
      </c>
      <c r="R47" s="85">
        <f t="shared" si="16"/>
        <v>9.5</v>
      </c>
      <c r="S47" s="85">
        <f t="shared" si="16"/>
        <v>2</v>
      </c>
      <c r="T47" s="85">
        <f t="shared" si="16"/>
        <v>11</v>
      </c>
      <c r="U47" s="85">
        <f t="shared" si="16"/>
        <v>0</v>
      </c>
      <c r="V47" s="90">
        <f t="shared" si="16"/>
        <v>248</v>
      </c>
      <c r="W47" s="56"/>
      <c r="X47" s="101" t="s">
        <v>148</v>
      </c>
      <c r="Y47" s="85">
        <f aca="true" t="shared" si="17" ref="Y47:BB47">SUM(Y24:Y31)</f>
        <v>6</v>
      </c>
      <c r="Z47" s="85">
        <f t="shared" si="17"/>
        <v>2</v>
      </c>
      <c r="AA47" s="86">
        <f t="shared" si="17"/>
        <v>12</v>
      </c>
      <c r="AB47" s="86">
        <f t="shared" si="17"/>
        <v>23.5</v>
      </c>
      <c r="AC47" s="86">
        <f t="shared" si="17"/>
        <v>8</v>
      </c>
      <c r="AD47" s="86">
        <f t="shared" si="17"/>
        <v>19</v>
      </c>
      <c r="AE47" s="86">
        <f t="shared" si="17"/>
        <v>13</v>
      </c>
      <c r="AF47" s="86">
        <f t="shared" si="17"/>
        <v>10</v>
      </c>
      <c r="AG47" s="85">
        <f t="shared" si="17"/>
        <v>3</v>
      </c>
      <c r="AH47" s="85">
        <f t="shared" si="17"/>
        <v>8</v>
      </c>
      <c r="AI47" s="85">
        <f t="shared" si="17"/>
        <v>9</v>
      </c>
      <c r="AJ47" s="86">
        <f t="shared" si="17"/>
        <v>16</v>
      </c>
      <c r="AK47" s="85">
        <f t="shared" si="17"/>
        <v>0</v>
      </c>
      <c r="AL47" s="86">
        <f t="shared" si="17"/>
        <v>16</v>
      </c>
      <c r="AM47" s="86">
        <f t="shared" si="17"/>
        <v>14</v>
      </c>
      <c r="AN47" s="85">
        <f t="shared" si="17"/>
        <v>0</v>
      </c>
      <c r="AO47" s="85">
        <f t="shared" si="17"/>
        <v>3</v>
      </c>
      <c r="AP47" s="85">
        <f t="shared" si="17"/>
        <v>11</v>
      </c>
      <c r="AQ47" s="86">
        <f t="shared" si="17"/>
        <v>16</v>
      </c>
      <c r="AR47" s="86">
        <f t="shared" si="17"/>
        <v>12.5</v>
      </c>
      <c r="AS47" s="86">
        <f t="shared" si="17"/>
        <v>13</v>
      </c>
      <c r="AT47" s="86">
        <f t="shared" si="17"/>
        <v>17</v>
      </c>
      <c r="AU47" s="85">
        <f t="shared" si="17"/>
        <v>8</v>
      </c>
      <c r="AV47" s="86">
        <f t="shared" si="17"/>
        <v>16</v>
      </c>
      <c r="AW47" s="85">
        <f t="shared" si="17"/>
        <v>8</v>
      </c>
      <c r="AX47" s="86">
        <f t="shared" si="17"/>
        <v>9</v>
      </c>
      <c r="AY47" s="85">
        <f t="shared" si="17"/>
        <v>10</v>
      </c>
      <c r="AZ47" s="86">
        <f t="shared" si="17"/>
        <v>18</v>
      </c>
      <c r="BA47" s="85">
        <f t="shared" si="17"/>
        <v>10.5</v>
      </c>
      <c r="BB47" s="86">
        <f t="shared" si="17"/>
        <v>311.5</v>
      </c>
    </row>
    <row r="48" spans="1:54" ht="16.5" thickBot="1">
      <c r="A48" s="430" t="s">
        <v>26</v>
      </c>
      <c r="B48" s="105"/>
      <c r="C48" s="106">
        <f aca="true" t="shared" si="18" ref="C48:U48">SUM(C44:C47)</f>
        <v>85.5</v>
      </c>
      <c r="D48" s="107">
        <f t="shared" si="18"/>
        <v>84</v>
      </c>
      <c r="E48" s="107">
        <f t="shared" si="18"/>
        <v>69.5</v>
      </c>
      <c r="F48" s="107">
        <f t="shared" si="18"/>
        <v>83.5</v>
      </c>
      <c r="G48" s="107">
        <f t="shared" si="18"/>
        <v>64</v>
      </c>
      <c r="H48" s="107">
        <f t="shared" si="18"/>
        <v>81</v>
      </c>
      <c r="I48" s="107">
        <f t="shared" si="18"/>
        <v>53.5</v>
      </c>
      <c r="J48" s="107">
        <f t="shared" si="18"/>
        <v>36</v>
      </c>
      <c r="K48" s="108">
        <f t="shared" si="18"/>
        <v>62</v>
      </c>
      <c r="L48" s="107">
        <f t="shared" si="18"/>
        <v>45.5</v>
      </c>
      <c r="M48" s="109">
        <f t="shared" si="18"/>
        <v>30</v>
      </c>
      <c r="N48" s="109">
        <f t="shared" si="18"/>
        <v>29</v>
      </c>
      <c r="O48" s="109">
        <f t="shared" si="18"/>
        <v>26</v>
      </c>
      <c r="P48" s="109">
        <f t="shared" si="18"/>
        <v>27</v>
      </c>
      <c r="Q48" s="109">
        <f t="shared" si="18"/>
        <v>11</v>
      </c>
      <c r="R48" s="109">
        <f t="shared" si="18"/>
        <v>23.5</v>
      </c>
      <c r="S48" s="109">
        <f t="shared" si="18"/>
        <v>21</v>
      </c>
      <c r="T48" s="110">
        <f t="shared" si="18"/>
        <v>18</v>
      </c>
      <c r="U48" s="109">
        <f t="shared" si="18"/>
        <v>0</v>
      </c>
      <c r="V48" s="55"/>
      <c r="W48" s="56"/>
      <c r="X48" s="56"/>
      <c r="Y48" s="111">
        <f aca="true" t="shared" si="19" ref="Y48:BA48">SUM(Y44:Y47)</f>
        <v>17</v>
      </c>
      <c r="Z48" s="111">
        <f t="shared" si="19"/>
        <v>11</v>
      </c>
      <c r="AA48" s="112">
        <f t="shared" si="19"/>
        <v>40</v>
      </c>
      <c r="AB48" s="112">
        <f t="shared" si="19"/>
        <v>72.5</v>
      </c>
      <c r="AC48" s="112">
        <f t="shared" si="19"/>
        <v>47</v>
      </c>
      <c r="AD48" s="112">
        <f t="shared" si="19"/>
        <v>60</v>
      </c>
      <c r="AE48" s="112">
        <f t="shared" si="19"/>
        <v>37</v>
      </c>
      <c r="AF48" s="112">
        <f t="shared" si="19"/>
        <v>37</v>
      </c>
      <c r="AG48" s="111">
        <f t="shared" si="19"/>
        <v>10</v>
      </c>
      <c r="AH48" s="111">
        <f t="shared" si="19"/>
        <v>24</v>
      </c>
      <c r="AI48" s="111">
        <f t="shared" si="19"/>
        <v>28</v>
      </c>
      <c r="AJ48" s="112">
        <f t="shared" si="19"/>
        <v>46</v>
      </c>
      <c r="AK48" s="111">
        <f t="shared" si="19"/>
        <v>1</v>
      </c>
      <c r="AL48" s="112">
        <f t="shared" si="19"/>
        <v>52</v>
      </c>
      <c r="AM48" s="112">
        <f t="shared" si="19"/>
        <v>55</v>
      </c>
      <c r="AN48" s="111">
        <f t="shared" si="19"/>
        <v>1</v>
      </c>
      <c r="AO48" s="111">
        <f t="shared" si="19"/>
        <v>12</v>
      </c>
      <c r="AP48" s="111">
        <f t="shared" si="19"/>
        <v>31</v>
      </c>
      <c r="AQ48" s="112">
        <f t="shared" si="19"/>
        <v>69.5</v>
      </c>
      <c r="AR48" s="112">
        <f t="shared" si="19"/>
        <v>52</v>
      </c>
      <c r="AS48" s="112">
        <f t="shared" si="19"/>
        <v>41</v>
      </c>
      <c r="AT48" s="112">
        <f t="shared" si="19"/>
        <v>55.5</v>
      </c>
      <c r="AU48" s="111">
        <f t="shared" si="19"/>
        <v>27.5</v>
      </c>
      <c r="AV48" s="112">
        <f t="shared" si="19"/>
        <v>54</v>
      </c>
      <c r="AW48" s="111">
        <f t="shared" si="19"/>
        <v>17</v>
      </c>
      <c r="AX48" s="112">
        <f t="shared" si="19"/>
        <v>35</v>
      </c>
      <c r="AY48" s="111">
        <f t="shared" si="19"/>
        <v>29</v>
      </c>
      <c r="AZ48" s="112">
        <f t="shared" si="19"/>
        <v>66.5</v>
      </c>
      <c r="BA48" s="111">
        <f t="shared" si="19"/>
        <v>33</v>
      </c>
      <c r="BB48" s="113"/>
    </row>
    <row r="51" spans="4:21" s="46" customFormat="1" ht="15.75">
      <c r="D51" s="375"/>
      <c r="E51" s="375"/>
      <c r="F51" s="115"/>
      <c r="G51" s="420"/>
      <c r="H51" s="115"/>
      <c r="I51" s="115"/>
      <c r="J51" s="115"/>
      <c r="K51" s="51"/>
      <c r="L51" s="115"/>
      <c r="M51" s="420"/>
      <c r="N51" s="51"/>
      <c r="O51" s="375"/>
      <c r="P51" s="115"/>
      <c r="Q51" s="115"/>
      <c r="R51" s="115"/>
      <c r="S51" s="375"/>
      <c r="T51" s="115"/>
      <c r="U51" s="375"/>
    </row>
    <row r="52" spans="4:21" s="46" customFormat="1" ht="15.75">
      <c r="D52" s="375"/>
      <c r="E52" s="375"/>
      <c r="F52" s="115"/>
      <c r="G52" s="420"/>
      <c r="H52" s="115"/>
      <c r="I52" s="115"/>
      <c r="J52" s="115"/>
      <c r="K52" s="51"/>
      <c r="L52" s="115"/>
      <c r="M52" s="116"/>
      <c r="N52" s="51"/>
      <c r="O52" s="375"/>
      <c r="P52" s="115"/>
      <c r="Q52" s="115"/>
      <c r="R52" s="115"/>
      <c r="S52" s="375"/>
      <c r="T52" s="115"/>
      <c r="U52" s="375"/>
    </row>
    <row r="53" spans="4:21" s="46" customFormat="1" ht="15.75">
      <c r="D53" s="375"/>
      <c r="E53" s="375"/>
      <c r="F53" s="115"/>
      <c r="G53" s="420"/>
      <c r="H53" s="115"/>
      <c r="I53" s="115"/>
      <c r="J53" s="115"/>
      <c r="K53" s="51"/>
      <c r="L53" s="115"/>
      <c r="M53" s="116"/>
      <c r="N53" s="51"/>
      <c r="O53" s="375"/>
      <c r="P53" s="115"/>
      <c r="Q53" s="115"/>
      <c r="R53" s="115"/>
      <c r="S53" s="375"/>
      <c r="T53" s="115"/>
      <c r="U53" s="375"/>
    </row>
    <row r="54" spans="4:21" s="46" customFormat="1" ht="15.75">
      <c r="D54" s="375"/>
      <c r="E54" s="375"/>
      <c r="F54" s="115"/>
      <c r="G54" s="420"/>
      <c r="H54" s="115"/>
      <c r="I54" s="115"/>
      <c r="J54" s="115"/>
      <c r="K54" s="51"/>
      <c r="L54" s="115"/>
      <c r="M54" s="116"/>
      <c r="N54" s="51"/>
      <c r="O54" s="375"/>
      <c r="P54" s="115"/>
      <c r="Q54" s="115"/>
      <c r="R54" s="115"/>
      <c r="S54" s="375"/>
      <c r="T54" s="115"/>
      <c r="U54" s="375"/>
    </row>
    <row r="55" spans="4:21" s="46" customFormat="1" ht="15.75">
      <c r="D55" s="375"/>
      <c r="E55" s="375"/>
      <c r="F55" s="115"/>
      <c r="G55" s="420"/>
      <c r="H55" s="115"/>
      <c r="I55" s="115"/>
      <c r="J55" s="115"/>
      <c r="K55" s="51"/>
      <c r="L55" s="115"/>
      <c r="M55" s="116"/>
      <c r="N55" s="51"/>
      <c r="O55" s="375"/>
      <c r="P55" s="115"/>
      <c r="Q55" s="115"/>
      <c r="R55" s="115"/>
      <c r="S55" s="375"/>
      <c r="T55" s="115"/>
      <c r="U55" s="375"/>
    </row>
    <row r="56" spans="4:21" s="46" customFormat="1" ht="15.75">
      <c r="D56" s="375"/>
      <c r="E56" s="375"/>
      <c r="F56" s="115"/>
      <c r="G56" s="420"/>
      <c r="H56" s="115"/>
      <c r="I56" s="115"/>
      <c r="J56" s="115"/>
      <c r="K56" s="51"/>
      <c r="L56" s="115"/>
      <c r="M56" s="420"/>
      <c r="N56" s="51"/>
      <c r="O56" s="375"/>
      <c r="P56" s="115"/>
      <c r="Q56" s="115"/>
      <c r="R56" s="115"/>
      <c r="S56" s="375"/>
      <c r="T56" s="115"/>
      <c r="U56" s="375"/>
    </row>
    <row r="57" spans="4:21" s="46" customFormat="1" ht="15.75">
      <c r="D57" s="375"/>
      <c r="E57" s="375"/>
      <c r="F57" s="115"/>
      <c r="G57" s="420"/>
      <c r="H57" s="115"/>
      <c r="I57" s="115"/>
      <c r="J57" s="115"/>
      <c r="K57" s="51"/>
      <c r="L57" s="115"/>
      <c r="M57" s="116"/>
      <c r="N57" s="51"/>
      <c r="O57" s="375"/>
      <c r="P57" s="115"/>
      <c r="Q57" s="115"/>
      <c r="R57" s="115"/>
      <c r="S57" s="375"/>
      <c r="T57" s="115"/>
      <c r="U57" s="375"/>
    </row>
    <row r="58" spans="4:21" s="46" customFormat="1" ht="15.75">
      <c r="D58" s="375"/>
      <c r="E58" s="375"/>
      <c r="F58" s="115"/>
      <c r="G58" s="420"/>
      <c r="H58" s="115"/>
      <c r="I58" s="115"/>
      <c r="J58" s="115"/>
      <c r="K58" s="51"/>
      <c r="L58" s="115"/>
      <c r="M58" s="420"/>
      <c r="N58" s="51"/>
      <c r="O58" s="375"/>
      <c r="P58" s="115"/>
      <c r="Q58" s="115"/>
      <c r="R58" s="115"/>
      <c r="S58" s="375"/>
      <c r="T58" s="115"/>
      <c r="U58" s="375"/>
    </row>
    <row r="59" spans="4:21" s="46" customFormat="1" ht="15.75">
      <c r="D59" s="375"/>
      <c r="E59" s="375"/>
      <c r="F59" s="115"/>
      <c r="G59" s="420"/>
      <c r="H59" s="115"/>
      <c r="I59" s="115"/>
      <c r="J59" s="115"/>
      <c r="K59" s="51"/>
      <c r="L59" s="115"/>
      <c r="M59" s="420"/>
      <c r="N59" s="51"/>
      <c r="O59" s="375"/>
      <c r="P59" s="115"/>
      <c r="Q59" s="115"/>
      <c r="R59" s="115"/>
      <c r="S59" s="375"/>
      <c r="T59" s="115"/>
      <c r="U59" s="375"/>
    </row>
    <row r="60" spans="4:21" s="46" customFormat="1" ht="15.75">
      <c r="D60" s="375"/>
      <c r="E60" s="375"/>
      <c r="F60" s="115"/>
      <c r="G60" s="420"/>
      <c r="H60" s="115"/>
      <c r="I60" s="115"/>
      <c r="J60" s="115"/>
      <c r="K60" s="51"/>
      <c r="L60" s="115"/>
      <c r="M60" s="420"/>
      <c r="N60" s="51"/>
      <c r="O60" s="375"/>
      <c r="P60" s="115"/>
      <c r="Q60" s="115"/>
      <c r="R60" s="115"/>
      <c r="S60" s="375"/>
      <c r="T60" s="115"/>
      <c r="U60" s="375"/>
    </row>
    <row r="61" spans="4:21" s="46" customFormat="1" ht="15.75">
      <c r="D61" s="375"/>
      <c r="E61" s="375"/>
      <c r="F61" s="115"/>
      <c r="G61" s="420"/>
      <c r="H61" s="115"/>
      <c r="I61" s="115"/>
      <c r="J61" s="115"/>
      <c r="K61" s="51"/>
      <c r="L61" s="115"/>
      <c r="M61" s="420"/>
      <c r="N61" s="51"/>
      <c r="O61" s="375"/>
      <c r="P61" s="115"/>
      <c r="Q61" s="115"/>
      <c r="R61" s="115"/>
      <c r="S61" s="375"/>
      <c r="T61" s="115"/>
      <c r="U61" s="375"/>
    </row>
    <row r="62" spans="4:21" s="46" customFormat="1" ht="15.75">
      <c r="D62" s="375"/>
      <c r="E62" s="375"/>
      <c r="F62" s="115"/>
      <c r="G62" s="421"/>
      <c r="H62" s="115"/>
      <c r="I62" s="115"/>
      <c r="J62" s="115"/>
      <c r="K62" s="51"/>
      <c r="L62" s="115"/>
      <c r="M62" s="420"/>
      <c r="N62" s="51"/>
      <c r="O62" s="375"/>
      <c r="P62" s="115"/>
      <c r="Q62" s="115"/>
      <c r="R62" s="115"/>
      <c r="S62" s="375"/>
      <c r="T62" s="115"/>
      <c r="U62" s="375"/>
    </row>
    <row r="63" spans="4:21" s="46" customFormat="1" ht="15.75">
      <c r="D63" s="375"/>
      <c r="E63" s="375"/>
      <c r="F63" s="115"/>
      <c r="G63" s="420"/>
      <c r="H63" s="115"/>
      <c r="I63" s="115"/>
      <c r="J63" s="115"/>
      <c r="K63" s="51"/>
      <c r="L63" s="115"/>
      <c r="M63" s="116"/>
      <c r="N63" s="51"/>
      <c r="O63" s="375"/>
      <c r="P63" s="115"/>
      <c r="Q63" s="115"/>
      <c r="R63" s="115"/>
      <c r="S63" s="375"/>
      <c r="T63" s="115"/>
      <c r="U63" s="375"/>
    </row>
    <row r="64" spans="4:21" s="46" customFormat="1" ht="15.75">
      <c r="D64" s="375"/>
      <c r="E64" s="375"/>
      <c r="F64" s="115"/>
      <c r="G64" s="420"/>
      <c r="H64" s="115"/>
      <c r="I64" s="115"/>
      <c r="J64" s="115"/>
      <c r="K64" s="51"/>
      <c r="L64" s="115"/>
      <c r="M64" s="420"/>
      <c r="N64" s="51"/>
      <c r="O64" s="375"/>
      <c r="P64" s="115"/>
      <c r="Q64" s="115"/>
      <c r="R64" s="115"/>
      <c r="S64" s="375"/>
      <c r="T64" s="115"/>
      <c r="U64" s="375"/>
    </row>
    <row r="65" spans="4:21" s="46" customFormat="1" ht="15.75">
      <c r="D65" s="375"/>
      <c r="E65" s="375"/>
      <c r="F65" s="115"/>
      <c r="G65" s="420"/>
      <c r="H65" s="115"/>
      <c r="I65" s="115"/>
      <c r="J65" s="115"/>
      <c r="K65" s="51"/>
      <c r="L65" s="115"/>
      <c r="M65" s="116"/>
      <c r="N65" s="51"/>
      <c r="O65" s="375"/>
      <c r="P65" s="115"/>
      <c r="Q65" s="115"/>
      <c r="R65" s="115"/>
      <c r="S65" s="375"/>
      <c r="T65" s="115"/>
      <c r="U65" s="375"/>
    </row>
    <row r="66" spans="4:21" s="46" customFormat="1" ht="15.75">
      <c r="D66" s="375"/>
      <c r="E66" s="375"/>
      <c r="F66" s="115"/>
      <c r="G66" s="420"/>
      <c r="H66" s="115"/>
      <c r="I66" s="115"/>
      <c r="J66" s="115"/>
      <c r="K66" s="51"/>
      <c r="L66" s="115"/>
      <c r="M66" s="116"/>
      <c r="N66" s="51"/>
      <c r="O66" s="375"/>
      <c r="P66" s="115"/>
      <c r="Q66" s="115"/>
      <c r="R66" s="115"/>
      <c r="S66" s="375"/>
      <c r="T66" s="115"/>
      <c r="U66" s="375"/>
    </row>
    <row r="67" spans="4:21" s="46" customFormat="1" ht="15.75">
      <c r="D67" s="375"/>
      <c r="E67" s="375"/>
      <c r="F67" s="115"/>
      <c r="G67" s="420"/>
      <c r="H67" s="115"/>
      <c r="I67" s="115"/>
      <c r="J67" s="115"/>
      <c r="K67" s="51"/>
      <c r="L67" s="115"/>
      <c r="M67" s="420"/>
      <c r="N67" s="51"/>
      <c r="O67" s="375"/>
      <c r="P67" s="115"/>
      <c r="Q67" s="115"/>
      <c r="R67" s="115"/>
      <c r="S67" s="375"/>
      <c r="T67" s="115"/>
      <c r="U67" s="375"/>
    </row>
    <row r="68" spans="4:21" s="46" customFormat="1" ht="15.75">
      <c r="D68" s="375"/>
      <c r="E68" s="375"/>
      <c r="F68" s="115"/>
      <c r="G68" s="420"/>
      <c r="H68" s="115"/>
      <c r="I68" s="115"/>
      <c r="J68" s="115"/>
      <c r="K68" s="51"/>
      <c r="L68" s="115"/>
      <c r="M68" s="420"/>
      <c r="N68" s="51"/>
      <c r="O68" s="375"/>
      <c r="P68" s="115"/>
      <c r="Q68" s="115"/>
      <c r="R68" s="115"/>
      <c r="S68" s="375"/>
      <c r="T68" s="115"/>
      <c r="U68" s="375"/>
    </row>
    <row r="69" spans="4:21" s="46" customFormat="1" ht="15.75">
      <c r="D69" s="375"/>
      <c r="E69" s="375"/>
      <c r="F69" s="115"/>
      <c r="G69" s="420"/>
      <c r="H69" s="115"/>
      <c r="I69" s="115"/>
      <c r="J69" s="115"/>
      <c r="K69" s="51"/>
      <c r="L69" s="115"/>
      <c r="M69" s="420"/>
      <c r="N69" s="51"/>
      <c r="O69" s="375"/>
      <c r="P69" s="115"/>
      <c r="Q69" s="115"/>
      <c r="R69" s="115"/>
      <c r="S69" s="375"/>
      <c r="T69" s="115"/>
      <c r="U69" s="375"/>
    </row>
    <row r="70" spans="4:21" s="46" customFormat="1" ht="15.75">
      <c r="D70" s="375"/>
      <c r="E70" s="375"/>
      <c r="F70" s="115"/>
      <c r="G70" s="420"/>
      <c r="H70" s="115"/>
      <c r="I70" s="115"/>
      <c r="J70" s="115"/>
      <c r="K70" s="51"/>
      <c r="L70" s="115"/>
      <c r="M70" s="420"/>
      <c r="N70" s="51"/>
      <c r="O70" s="375"/>
      <c r="P70" s="115"/>
      <c r="Q70" s="115"/>
      <c r="R70" s="115"/>
      <c r="S70" s="375"/>
      <c r="T70" s="115"/>
      <c r="U70" s="375"/>
    </row>
    <row r="71" spans="4:21" s="46" customFormat="1" ht="15.75">
      <c r="D71" s="375"/>
      <c r="E71" s="375"/>
      <c r="F71" s="115"/>
      <c r="G71" s="420"/>
      <c r="H71" s="115"/>
      <c r="I71" s="115"/>
      <c r="J71" s="115"/>
      <c r="K71" s="51"/>
      <c r="L71" s="115"/>
      <c r="M71" s="116"/>
      <c r="N71" s="51"/>
      <c r="O71" s="375"/>
      <c r="P71" s="115"/>
      <c r="Q71" s="115"/>
      <c r="R71" s="115"/>
      <c r="S71" s="375"/>
      <c r="T71" s="115"/>
      <c r="U71" s="375"/>
    </row>
    <row r="72" spans="4:21" s="46" customFormat="1" ht="15.75">
      <c r="D72" s="375"/>
      <c r="E72" s="375"/>
      <c r="F72" s="115"/>
      <c r="G72" s="420"/>
      <c r="H72" s="115"/>
      <c r="I72" s="115"/>
      <c r="J72" s="115"/>
      <c r="K72" s="51"/>
      <c r="L72" s="115"/>
      <c r="M72" s="420"/>
      <c r="N72" s="51"/>
      <c r="O72" s="375"/>
      <c r="P72" s="115"/>
      <c r="Q72" s="115"/>
      <c r="R72" s="115"/>
      <c r="S72" s="375"/>
      <c r="T72" s="115"/>
      <c r="U72" s="375"/>
    </row>
    <row r="73" spans="4:21" s="46" customFormat="1" ht="15.75">
      <c r="D73" s="375"/>
      <c r="E73" s="375"/>
      <c r="F73" s="115"/>
      <c r="G73" s="420"/>
      <c r="H73" s="115"/>
      <c r="I73" s="115"/>
      <c r="J73" s="115"/>
      <c r="K73" s="51"/>
      <c r="L73" s="115"/>
      <c r="M73" s="116"/>
      <c r="N73" s="51"/>
      <c r="O73" s="375"/>
      <c r="P73" s="115"/>
      <c r="Q73" s="115"/>
      <c r="R73" s="115"/>
      <c r="S73" s="375"/>
      <c r="T73" s="115"/>
      <c r="U73" s="375"/>
    </row>
    <row r="74" spans="4:21" s="46" customFormat="1" ht="15.75">
      <c r="D74" s="375"/>
      <c r="E74" s="375"/>
      <c r="F74" s="115"/>
      <c r="G74" s="420"/>
      <c r="H74" s="115"/>
      <c r="I74" s="115"/>
      <c r="J74" s="115"/>
      <c r="K74" s="51"/>
      <c r="L74" s="115"/>
      <c r="M74" s="116"/>
      <c r="N74" s="51"/>
      <c r="O74" s="375"/>
      <c r="P74" s="115"/>
      <c r="Q74" s="115"/>
      <c r="R74" s="115"/>
      <c r="S74" s="375"/>
      <c r="T74" s="115"/>
      <c r="U74" s="375"/>
    </row>
    <row r="75" spans="4:21" s="46" customFormat="1" ht="15.75">
      <c r="D75" s="375"/>
      <c r="E75" s="375"/>
      <c r="F75" s="115"/>
      <c r="G75" s="420"/>
      <c r="H75" s="115"/>
      <c r="I75" s="115"/>
      <c r="J75" s="115"/>
      <c r="K75" s="51"/>
      <c r="L75" s="115"/>
      <c r="M75" s="116"/>
      <c r="N75" s="51"/>
      <c r="O75" s="375"/>
      <c r="P75" s="115"/>
      <c r="Q75" s="115"/>
      <c r="R75" s="115"/>
      <c r="S75" s="375"/>
      <c r="T75" s="115"/>
      <c r="U75" s="375"/>
    </row>
    <row r="76" spans="4:21" s="46" customFormat="1" ht="15.75">
      <c r="D76" s="375"/>
      <c r="E76" s="375"/>
      <c r="F76" s="115"/>
      <c r="G76" s="420"/>
      <c r="H76" s="115"/>
      <c r="I76" s="115"/>
      <c r="J76" s="115"/>
      <c r="K76" s="51"/>
      <c r="L76" s="115"/>
      <c r="M76" s="116"/>
      <c r="N76" s="51"/>
      <c r="O76" s="375"/>
      <c r="P76" s="115"/>
      <c r="Q76" s="115"/>
      <c r="R76" s="115"/>
      <c r="S76" s="375"/>
      <c r="T76" s="115"/>
      <c r="U76" s="375"/>
    </row>
    <row r="77" spans="4:21" s="46" customFormat="1" ht="15.75">
      <c r="D77" s="375"/>
      <c r="E77" s="375"/>
      <c r="F77" s="115"/>
      <c r="G77" s="420"/>
      <c r="H77" s="115"/>
      <c r="I77" s="115"/>
      <c r="J77" s="115"/>
      <c r="K77" s="51"/>
      <c r="L77" s="115"/>
      <c r="M77" s="116"/>
      <c r="N77" s="51"/>
      <c r="O77" s="375"/>
      <c r="P77" s="115"/>
      <c r="Q77" s="115"/>
      <c r="R77" s="115"/>
      <c r="S77" s="375"/>
      <c r="T77" s="115"/>
      <c r="U77" s="375"/>
    </row>
    <row r="78" spans="4:21" s="46" customFormat="1" ht="15.75">
      <c r="D78" s="375"/>
      <c r="E78" s="375"/>
      <c r="F78" s="115"/>
      <c r="G78" s="420"/>
      <c r="H78" s="115"/>
      <c r="I78" s="115"/>
      <c r="J78" s="115"/>
      <c r="K78" s="51"/>
      <c r="L78" s="115"/>
      <c r="M78" s="420"/>
      <c r="N78" s="51"/>
      <c r="O78" s="375"/>
      <c r="P78" s="115"/>
      <c r="Q78" s="115"/>
      <c r="R78" s="115"/>
      <c r="S78" s="375"/>
      <c r="T78" s="115"/>
      <c r="U78" s="375"/>
    </row>
    <row r="79" spans="4:21" s="46" customFormat="1" ht="15.75">
      <c r="D79" s="375"/>
      <c r="E79" s="375"/>
      <c r="F79" s="115"/>
      <c r="G79" s="420"/>
      <c r="H79" s="115"/>
      <c r="I79" s="115"/>
      <c r="J79" s="115"/>
      <c r="K79" s="51"/>
      <c r="L79" s="115"/>
      <c r="M79" s="116"/>
      <c r="N79" s="51"/>
      <c r="O79" s="375"/>
      <c r="P79" s="115"/>
      <c r="Q79" s="115"/>
      <c r="R79" s="115"/>
      <c r="S79" s="375"/>
      <c r="T79" s="115"/>
      <c r="U79" s="375"/>
    </row>
    <row r="80" spans="4:21" s="46" customFormat="1" ht="15.75">
      <c r="D80" s="375"/>
      <c r="E80" s="375"/>
      <c r="F80" s="115"/>
      <c r="G80" s="420"/>
      <c r="H80" s="115"/>
      <c r="I80" s="115"/>
      <c r="J80" s="115"/>
      <c r="K80" s="51"/>
      <c r="L80" s="115"/>
      <c r="M80" s="420"/>
      <c r="N80" s="51"/>
      <c r="O80" s="375"/>
      <c r="P80" s="115"/>
      <c r="Q80" s="115"/>
      <c r="R80" s="115"/>
      <c r="S80" s="375"/>
      <c r="T80" s="115"/>
      <c r="U80" s="375"/>
    </row>
    <row r="81" spans="4:21" s="46" customFormat="1" ht="15.75">
      <c r="D81" s="375"/>
      <c r="E81" s="375"/>
      <c r="F81" s="115"/>
      <c r="G81" s="377"/>
      <c r="H81" s="115"/>
      <c r="I81" s="115"/>
      <c r="J81" s="115"/>
      <c r="K81" s="51"/>
      <c r="L81" s="115"/>
      <c r="M81" s="116"/>
      <c r="N81" s="51"/>
      <c r="O81" s="375"/>
      <c r="P81" s="115"/>
      <c r="Q81" s="115"/>
      <c r="R81" s="115"/>
      <c r="S81" s="375"/>
      <c r="T81" s="115"/>
      <c r="U81" s="375"/>
    </row>
  </sheetData>
  <sheetProtection/>
  <printOptions/>
  <pageMargins left="0.15" right="0.09" top="0.25" bottom="0.17" header="0.16" footer="0.1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81"/>
  <sheetViews>
    <sheetView zoomScale="93" zoomScaleNormal="93" zoomScalePageLayoutView="0" workbookViewId="0" topLeftCell="A1">
      <pane ySplit="3" topLeftCell="A34" activePane="bottomLeft" state="frozen"/>
      <selection pane="topLeft" activeCell="W44" sqref="W44"/>
      <selection pane="bottomLeft" activeCell="W44" sqref="W44"/>
    </sheetView>
  </sheetViews>
  <sheetFormatPr defaultColWidth="9.140625" defaultRowHeight="15"/>
  <cols>
    <col min="1" max="1" width="15.28125" style="46" bestFit="1" customWidth="1"/>
    <col min="2" max="2" width="6.57421875" style="47" customWidth="1"/>
    <col min="3" max="20" width="3.7109375" style="51" customWidth="1"/>
    <col min="21" max="21" width="3.28125" style="51" customWidth="1"/>
    <col min="22" max="22" width="4.57421875" style="51" customWidth="1"/>
    <col min="23" max="23" width="2.00390625" style="51" customWidth="1"/>
    <col min="24" max="24" width="3.7109375" style="51" hidden="1" customWidth="1"/>
    <col min="25" max="39" width="3.7109375" style="115" customWidth="1"/>
    <col min="40" max="40" width="3.140625" style="115" customWidth="1"/>
    <col min="41" max="53" width="3.7109375" style="115" customWidth="1"/>
    <col min="54" max="54" width="4.421875" style="115" customWidth="1"/>
    <col min="55" max="16384" width="9.140625" style="46" customWidth="1"/>
  </cols>
  <sheetData>
    <row r="1" spans="1:22" ht="8.25" customHeight="1">
      <c r="A1" s="160"/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54" ht="30" customHeight="1">
      <c r="A2" s="429" t="s">
        <v>223</v>
      </c>
      <c r="B2" s="161"/>
      <c r="C2" s="164">
        <v>1001</v>
      </c>
      <c r="D2" s="164">
        <v>1004</v>
      </c>
      <c r="E2" s="164">
        <v>1003</v>
      </c>
      <c r="F2" s="164">
        <v>1006</v>
      </c>
      <c r="G2" s="164">
        <v>1005</v>
      </c>
      <c r="H2" s="164">
        <v>1007</v>
      </c>
      <c r="I2" s="164">
        <v>1007</v>
      </c>
      <c r="J2" s="164">
        <v>1010</v>
      </c>
      <c r="K2" s="164">
        <v>1001</v>
      </c>
      <c r="L2" s="164">
        <v>1006</v>
      </c>
      <c r="M2" s="164">
        <v>1002</v>
      </c>
      <c r="N2" s="164">
        <v>1002</v>
      </c>
      <c r="O2" s="164">
        <v>1005</v>
      </c>
      <c r="P2" s="164">
        <v>1008</v>
      </c>
      <c r="Q2" s="164">
        <v>1009</v>
      </c>
      <c r="R2" s="164">
        <v>1011</v>
      </c>
      <c r="S2" s="164">
        <v>1003</v>
      </c>
      <c r="T2" s="165">
        <v>1012</v>
      </c>
      <c r="U2" s="164">
        <v>1004</v>
      </c>
      <c r="V2" s="166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8"/>
    </row>
    <row r="3" spans="1:54" ht="43.5" customHeight="1">
      <c r="A3" s="169" t="s">
        <v>153</v>
      </c>
      <c r="B3" s="161"/>
      <c r="C3" s="427" t="s">
        <v>0</v>
      </c>
      <c r="D3" s="427" t="s">
        <v>1</v>
      </c>
      <c r="E3" s="427" t="s">
        <v>2</v>
      </c>
      <c r="F3" s="427" t="s">
        <v>3</v>
      </c>
      <c r="G3" s="427" t="s">
        <v>4</v>
      </c>
      <c r="H3" s="427" t="s">
        <v>5</v>
      </c>
      <c r="I3" s="427" t="s">
        <v>6</v>
      </c>
      <c r="J3" s="171" t="s">
        <v>7</v>
      </c>
      <c r="K3" s="171" t="s">
        <v>8</v>
      </c>
      <c r="L3" s="427" t="s">
        <v>9</v>
      </c>
      <c r="M3" s="171" t="s">
        <v>10</v>
      </c>
      <c r="N3" s="171" t="s">
        <v>11</v>
      </c>
      <c r="O3" s="427" t="s">
        <v>12</v>
      </c>
      <c r="P3" s="427" t="s">
        <v>13</v>
      </c>
      <c r="Q3" s="427" t="s">
        <v>14</v>
      </c>
      <c r="R3" s="427" t="s">
        <v>15</v>
      </c>
      <c r="S3" s="427" t="s">
        <v>16</v>
      </c>
      <c r="T3" s="428" t="s">
        <v>17</v>
      </c>
      <c r="U3" s="427" t="s">
        <v>18</v>
      </c>
      <c r="V3" s="173"/>
      <c r="W3" s="56"/>
      <c r="X3" s="56"/>
      <c r="Y3" s="174"/>
      <c r="Z3" s="174"/>
      <c r="AA3" s="174"/>
      <c r="AB3" s="174"/>
      <c r="AC3" s="174"/>
      <c r="AD3" s="426"/>
      <c r="AE3" s="174"/>
      <c r="AF3" s="426"/>
      <c r="AG3" s="174"/>
      <c r="AH3" s="174"/>
      <c r="AI3" s="174"/>
      <c r="AJ3" s="426"/>
      <c r="AK3" s="174"/>
      <c r="AL3" s="426"/>
      <c r="AM3" s="174"/>
      <c r="AN3" s="174"/>
      <c r="AO3" s="174"/>
      <c r="AP3" s="426"/>
      <c r="AQ3" s="426"/>
      <c r="AR3" s="426"/>
      <c r="AS3" s="426"/>
      <c r="AT3" s="426"/>
      <c r="AU3" s="426"/>
      <c r="AV3" s="426"/>
      <c r="AW3" s="176"/>
      <c r="AX3" s="176"/>
      <c r="AY3" s="426"/>
      <c r="AZ3" s="426"/>
      <c r="BA3" s="426"/>
      <c r="BB3" s="174"/>
    </row>
    <row r="4" spans="1:54" ht="16.5">
      <c r="A4" s="177" t="s">
        <v>65</v>
      </c>
      <c r="B4" s="178" t="s">
        <v>66</v>
      </c>
      <c r="C4" s="179">
        <v>4</v>
      </c>
      <c r="D4" s="179">
        <v>4</v>
      </c>
      <c r="E4" s="179">
        <v>2</v>
      </c>
      <c r="F4" s="179">
        <v>4</v>
      </c>
      <c r="G4" s="179">
        <v>3</v>
      </c>
      <c r="H4" s="179">
        <v>2</v>
      </c>
      <c r="I4" s="179">
        <v>4</v>
      </c>
      <c r="J4" s="180">
        <v>2</v>
      </c>
      <c r="K4" s="179">
        <v>3</v>
      </c>
      <c r="L4" s="179">
        <v>3</v>
      </c>
      <c r="M4" s="179">
        <v>1</v>
      </c>
      <c r="N4" s="179">
        <v>2</v>
      </c>
      <c r="O4" s="179">
        <v>1</v>
      </c>
      <c r="P4" s="179">
        <v>1</v>
      </c>
      <c r="Q4" s="179">
        <v>2</v>
      </c>
      <c r="R4" s="179">
        <v>2</v>
      </c>
      <c r="S4" s="179">
        <v>2</v>
      </c>
      <c r="T4" s="181">
        <v>1</v>
      </c>
      <c r="U4" s="202"/>
      <c r="V4" s="173">
        <f aca="true" t="shared" si="0" ref="V4:V21">SUM(C4:T4)</f>
        <v>43</v>
      </c>
      <c r="W4" s="56"/>
      <c r="X4" s="63" t="s">
        <v>67</v>
      </c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</row>
    <row r="5" spans="1:54" ht="16.5">
      <c r="A5" s="177" t="s">
        <v>68</v>
      </c>
      <c r="B5" s="178" t="s">
        <v>69</v>
      </c>
      <c r="C5" s="179">
        <v>1</v>
      </c>
      <c r="D5" s="179">
        <v>2</v>
      </c>
      <c r="E5" s="202"/>
      <c r="F5" s="179">
        <v>1.5</v>
      </c>
      <c r="G5" s="202"/>
      <c r="H5" s="179">
        <v>1.5</v>
      </c>
      <c r="I5" s="202"/>
      <c r="J5" s="202"/>
      <c r="K5" s="179">
        <v>1.5</v>
      </c>
      <c r="L5" s="179">
        <v>1</v>
      </c>
      <c r="M5" s="202"/>
      <c r="N5" s="202"/>
      <c r="O5" s="202"/>
      <c r="P5" s="202"/>
      <c r="Q5" s="202"/>
      <c r="R5" s="202"/>
      <c r="S5" s="202"/>
      <c r="T5" s="424"/>
      <c r="U5" s="202"/>
      <c r="V5" s="173">
        <f t="shared" si="0"/>
        <v>8.5</v>
      </c>
      <c r="W5" s="56"/>
      <c r="X5" s="63" t="s">
        <v>70</v>
      </c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</row>
    <row r="6" spans="1:54" ht="16.5">
      <c r="A6" s="177" t="s">
        <v>72</v>
      </c>
      <c r="B6" s="183" t="s">
        <v>154</v>
      </c>
      <c r="C6" s="179">
        <v>2</v>
      </c>
      <c r="D6" s="179">
        <v>3.5</v>
      </c>
      <c r="E6" s="179">
        <v>1.5</v>
      </c>
      <c r="F6" s="179">
        <v>3.5</v>
      </c>
      <c r="G6" s="179">
        <v>4</v>
      </c>
      <c r="H6" s="179">
        <v>2</v>
      </c>
      <c r="I6" s="179">
        <v>2</v>
      </c>
      <c r="J6" s="202"/>
      <c r="K6" s="179">
        <v>4</v>
      </c>
      <c r="L6" s="179">
        <v>1.5</v>
      </c>
      <c r="M6" s="202"/>
      <c r="N6" s="202"/>
      <c r="O6" s="179">
        <v>1.5</v>
      </c>
      <c r="P6" s="179">
        <v>1</v>
      </c>
      <c r="Q6" s="202"/>
      <c r="R6" s="202"/>
      <c r="S6" s="202"/>
      <c r="T6" s="424"/>
      <c r="U6" s="202"/>
      <c r="V6" s="173">
        <f t="shared" si="0"/>
        <v>26.5</v>
      </c>
      <c r="W6" s="56"/>
      <c r="X6" s="63" t="s">
        <v>74</v>
      </c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</row>
    <row r="7" spans="1:54" ht="16.5">
      <c r="A7" s="177" t="s">
        <v>75</v>
      </c>
      <c r="B7" s="178" t="s">
        <v>76</v>
      </c>
      <c r="C7" s="179">
        <v>2</v>
      </c>
      <c r="D7" s="179">
        <v>2</v>
      </c>
      <c r="E7" s="179">
        <v>2</v>
      </c>
      <c r="F7" s="179">
        <v>2</v>
      </c>
      <c r="G7" s="179">
        <v>2</v>
      </c>
      <c r="H7" s="179">
        <v>2</v>
      </c>
      <c r="I7" s="179">
        <v>2</v>
      </c>
      <c r="J7" s="202"/>
      <c r="K7" s="179">
        <v>2</v>
      </c>
      <c r="L7" s="179">
        <v>1</v>
      </c>
      <c r="M7" s="202"/>
      <c r="N7" s="202"/>
      <c r="O7" s="179">
        <v>2</v>
      </c>
      <c r="P7" s="202"/>
      <c r="Q7" s="202"/>
      <c r="R7" s="202"/>
      <c r="S7" s="202"/>
      <c r="T7" s="424"/>
      <c r="U7" s="202"/>
      <c r="V7" s="173">
        <f t="shared" si="0"/>
        <v>19</v>
      </c>
      <c r="W7" s="56"/>
      <c r="X7" s="63" t="s">
        <v>77</v>
      </c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</row>
    <row r="8" spans="1:54" ht="16.5">
      <c r="A8" s="177" t="s">
        <v>78</v>
      </c>
      <c r="B8" s="184" t="s">
        <v>79</v>
      </c>
      <c r="C8" s="179">
        <v>8</v>
      </c>
      <c r="D8" s="179">
        <v>8</v>
      </c>
      <c r="E8" s="179">
        <v>6</v>
      </c>
      <c r="F8" s="179">
        <v>8</v>
      </c>
      <c r="G8" s="179">
        <v>6.5</v>
      </c>
      <c r="H8" s="179">
        <v>3</v>
      </c>
      <c r="I8" s="179">
        <v>6</v>
      </c>
      <c r="J8" s="202"/>
      <c r="K8" s="179">
        <v>5</v>
      </c>
      <c r="L8" s="179">
        <v>6</v>
      </c>
      <c r="M8" s="179">
        <v>1</v>
      </c>
      <c r="N8" s="179">
        <v>1</v>
      </c>
      <c r="O8" s="179">
        <v>4</v>
      </c>
      <c r="P8" s="202"/>
      <c r="Q8" s="179">
        <v>1</v>
      </c>
      <c r="R8" s="179">
        <v>1</v>
      </c>
      <c r="S8" s="179"/>
      <c r="T8" s="181">
        <v>4</v>
      </c>
      <c r="U8" s="202"/>
      <c r="V8" s="173">
        <f t="shared" si="0"/>
        <v>68.5</v>
      </c>
      <c r="W8" s="56"/>
      <c r="X8" s="63" t="s">
        <v>80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</row>
    <row r="9" spans="1:54" ht="16.5">
      <c r="A9" s="177" t="s">
        <v>78</v>
      </c>
      <c r="B9" s="184" t="s">
        <v>81</v>
      </c>
      <c r="C9" s="179">
        <v>3</v>
      </c>
      <c r="D9" s="179">
        <v>4</v>
      </c>
      <c r="E9" s="179">
        <v>3</v>
      </c>
      <c r="F9" s="179">
        <v>7</v>
      </c>
      <c r="G9" s="179">
        <v>6</v>
      </c>
      <c r="H9" s="179">
        <v>2</v>
      </c>
      <c r="I9" s="179">
        <v>7</v>
      </c>
      <c r="J9" s="202"/>
      <c r="K9" s="179">
        <v>4</v>
      </c>
      <c r="L9" s="179">
        <v>1</v>
      </c>
      <c r="M9" s="202"/>
      <c r="N9" s="202"/>
      <c r="O9" s="202"/>
      <c r="P9" s="202"/>
      <c r="Q9" s="202"/>
      <c r="R9" s="202"/>
      <c r="S9" s="202"/>
      <c r="T9" s="424"/>
      <c r="U9" s="202"/>
      <c r="V9" s="173">
        <f t="shared" si="0"/>
        <v>37</v>
      </c>
      <c r="W9" s="56"/>
      <c r="X9" s="63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</row>
    <row r="10" spans="1:54" ht="16.5">
      <c r="A10" s="177" t="s">
        <v>82</v>
      </c>
      <c r="B10" s="184" t="s">
        <v>83</v>
      </c>
      <c r="C10" s="179">
        <v>2</v>
      </c>
      <c r="D10" s="179">
        <v>2</v>
      </c>
      <c r="E10" s="179">
        <v>2</v>
      </c>
      <c r="F10" s="179">
        <v>2</v>
      </c>
      <c r="G10" s="179">
        <v>2</v>
      </c>
      <c r="H10" s="179">
        <v>2</v>
      </c>
      <c r="I10" s="179">
        <v>2</v>
      </c>
      <c r="J10" s="179">
        <v>2</v>
      </c>
      <c r="K10" s="179">
        <v>2</v>
      </c>
      <c r="L10" s="179">
        <v>1</v>
      </c>
      <c r="M10" s="202"/>
      <c r="N10" s="179">
        <v>1</v>
      </c>
      <c r="O10" s="179">
        <v>1</v>
      </c>
      <c r="P10" s="179">
        <v>1</v>
      </c>
      <c r="Q10" s="202"/>
      <c r="R10" s="202"/>
      <c r="S10" s="202"/>
      <c r="T10" s="181">
        <v>1</v>
      </c>
      <c r="U10" s="202"/>
      <c r="V10" s="173">
        <f t="shared" si="0"/>
        <v>23</v>
      </c>
      <c r="W10" s="56"/>
      <c r="X10" s="63" t="s">
        <v>84</v>
      </c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</row>
    <row r="11" spans="1:54" ht="16.5">
      <c r="A11" s="177" t="s">
        <v>85</v>
      </c>
      <c r="B11" s="458" t="s">
        <v>86</v>
      </c>
      <c r="C11" s="179">
        <v>2</v>
      </c>
      <c r="D11" s="179">
        <v>2</v>
      </c>
      <c r="E11" s="179">
        <v>2</v>
      </c>
      <c r="F11" s="179">
        <v>2</v>
      </c>
      <c r="G11" s="179">
        <v>2</v>
      </c>
      <c r="H11" s="179">
        <v>2</v>
      </c>
      <c r="I11" s="179">
        <v>2</v>
      </c>
      <c r="J11" s="202"/>
      <c r="K11" s="179">
        <v>2</v>
      </c>
      <c r="L11" s="179">
        <v>2</v>
      </c>
      <c r="M11" s="179">
        <v>1</v>
      </c>
      <c r="N11" s="179">
        <v>2</v>
      </c>
      <c r="O11" s="179">
        <v>2</v>
      </c>
      <c r="P11" s="179"/>
      <c r="Q11" s="202"/>
      <c r="R11" s="202"/>
      <c r="S11" s="179">
        <v>1</v>
      </c>
      <c r="T11" s="181"/>
      <c r="U11" s="202"/>
      <c r="V11" s="173">
        <f t="shared" si="0"/>
        <v>24</v>
      </c>
      <c r="W11" s="56"/>
      <c r="X11" s="63" t="s">
        <v>87</v>
      </c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</row>
    <row r="12" spans="1:54" ht="16.5">
      <c r="A12" s="177" t="s">
        <v>88</v>
      </c>
      <c r="B12" s="459"/>
      <c r="C12" s="179">
        <v>2</v>
      </c>
      <c r="D12" s="179">
        <v>2</v>
      </c>
      <c r="E12" s="179">
        <v>2</v>
      </c>
      <c r="F12" s="179">
        <v>2</v>
      </c>
      <c r="G12" s="179">
        <v>2</v>
      </c>
      <c r="H12" s="179">
        <v>1</v>
      </c>
      <c r="I12" s="179">
        <v>2</v>
      </c>
      <c r="J12" s="202"/>
      <c r="K12" s="179">
        <v>2</v>
      </c>
      <c r="L12" s="179">
        <v>1</v>
      </c>
      <c r="M12" s="179">
        <v>1</v>
      </c>
      <c r="N12" s="202"/>
      <c r="O12" s="179">
        <v>1</v>
      </c>
      <c r="P12" s="179">
        <v>1</v>
      </c>
      <c r="Q12" s="202"/>
      <c r="R12" s="179">
        <v>1</v>
      </c>
      <c r="S12" s="179"/>
      <c r="T12" s="181">
        <v>1</v>
      </c>
      <c r="U12" s="202"/>
      <c r="V12" s="173">
        <f t="shared" si="0"/>
        <v>21</v>
      </c>
      <c r="W12" s="56"/>
      <c r="X12" s="63" t="s">
        <v>89</v>
      </c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</row>
    <row r="13" spans="1:54" ht="16.5">
      <c r="A13" s="177" t="s">
        <v>90</v>
      </c>
      <c r="B13" s="459"/>
      <c r="C13" s="179">
        <v>1</v>
      </c>
      <c r="D13" s="179">
        <v>1</v>
      </c>
      <c r="E13" s="179">
        <v>1</v>
      </c>
      <c r="F13" s="179">
        <v>1</v>
      </c>
      <c r="G13" s="179">
        <v>1</v>
      </c>
      <c r="H13" s="179">
        <v>1</v>
      </c>
      <c r="I13" s="179">
        <v>1</v>
      </c>
      <c r="J13" s="179">
        <v>1</v>
      </c>
      <c r="K13" s="179">
        <v>1</v>
      </c>
      <c r="L13" s="179">
        <v>1</v>
      </c>
      <c r="M13" s="179">
        <v>1</v>
      </c>
      <c r="N13" s="202"/>
      <c r="O13" s="179">
        <v>1</v>
      </c>
      <c r="P13" s="202"/>
      <c r="Q13" s="202"/>
      <c r="R13" s="202"/>
      <c r="S13" s="202"/>
      <c r="T13" s="181">
        <v>1</v>
      </c>
      <c r="U13" s="202"/>
      <c r="V13" s="173">
        <f t="shared" si="0"/>
        <v>13</v>
      </c>
      <c r="W13" s="56"/>
      <c r="X13" s="63" t="s">
        <v>91</v>
      </c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</row>
    <row r="14" spans="1:54" ht="16.5">
      <c r="A14" s="177" t="s">
        <v>92</v>
      </c>
      <c r="B14" s="459"/>
      <c r="C14" s="179">
        <v>1</v>
      </c>
      <c r="D14" s="179">
        <v>1</v>
      </c>
      <c r="E14" s="179">
        <v>1</v>
      </c>
      <c r="F14" s="179">
        <v>1</v>
      </c>
      <c r="G14" s="179">
        <v>1</v>
      </c>
      <c r="H14" s="179">
        <v>1</v>
      </c>
      <c r="I14" s="179">
        <v>1</v>
      </c>
      <c r="J14" s="202"/>
      <c r="K14" s="179">
        <v>1</v>
      </c>
      <c r="L14" s="179"/>
      <c r="M14" s="179">
        <v>1</v>
      </c>
      <c r="N14" s="179">
        <v>1</v>
      </c>
      <c r="O14" s="202"/>
      <c r="P14" s="179">
        <v>1</v>
      </c>
      <c r="Q14" s="202"/>
      <c r="R14" s="202"/>
      <c r="S14" s="179">
        <v>1</v>
      </c>
      <c r="T14" s="181"/>
      <c r="U14" s="202"/>
      <c r="V14" s="173">
        <f t="shared" si="0"/>
        <v>12</v>
      </c>
      <c r="W14" s="56"/>
      <c r="X14" s="63" t="s">
        <v>93</v>
      </c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</row>
    <row r="15" spans="1:54" ht="16.5">
      <c r="A15" s="177" t="s">
        <v>94</v>
      </c>
      <c r="B15" s="459"/>
      <c r="C15" s="179">
        <v>2</v>
      </c>
      <c r="D15" s="179">
        <v>2</v>
      </c>
      <c r="E15" s="179">
        <v>1</v>
      </c>
      <c r="F15" s="179">
        <v>1</v>
      </c>
      <c r="G15" s="202"/>
      <c r="H15" s="179">
        <v>1</v>
      </c>
      <c r="I15" s="179">
        <v>1</v>
      </c>
      <c r="J15" s="202"/>
      <c r="K15" s="202"/>
      <c r="L15" s="202"/>
      <c r="M15" s="202"/>
      <c r="N15" s="179">
        <v>1</v>
      </c>
      <c r="O15" s="202"/>
      <c r="P15" s="202"/>
      <c r="Q15" s="202"/>
      <c r="R15" s="202"/>
      <c r="S15" s="179">
        <v>1</v>
      </c>
      <c r="T15" s="181"/>
      <c r="U15" s="202"/>
      <c r="V15" s="173">
        <f t="shared" si="0"/>
        <v>10</v>
      </c>
      <c r="W15" s="56"/>
      <c r="X15" s="63" t="s">
        <v>95</v>
      </c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</row>
    <row r="16" spans="1:54" ht="16.5">
      <c r="A16" s="177" t="s">
        <v>96</v>
      </c>
      <c r="B16" s="459"/>
      <c r="C16" s="179">
        <v>1</v>
      </c>
      <c r="D16" s="179">
        <v>1</v>
      </c>
      <c r="E16" s="179">
        <v>1</v>
      </c>
      <c r="F16" s="179">
        <v>1</v>
      </c>
      <c r="G16" s="202"/>
      <c r="H16" s="179">
        <v>1</v>
      </c>
      <c r="I16" s="202"/>
      <c r="J16" s="202"/>
      <c r="K16" s="179">
        <v>1</v>
      </c>
      <c r="L16" s="202"/>
      <c r="M16" s="202"/>
      <c r="N16" s="202"/>
      <c r="O16" s="179">
        <v>1</v>
      </c>
      <c r="P16" s="202"/>
      <c r="Q16" s="202"/>
      <c r="R16" s="202"/>
      <c r="S16" s="202"/>
      <c r="T16" s="424"/>
      <c r="U16" s="202"/>
      <c r="V16" s="173">
        <f t="shared" si="0"/>
        <v>7</v>
      </c>
      <c r="W16" s="56"/>
      <c r="X16" s="63" t="s">
        <v>97</v>
      </c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</row>
    <row r="17" spans="1:54" ht="16.5">
      <c r="A17" s="177" t="s">
        <v>98</v>
      </c>
      <c r="B17" s="459"/>
      <c r="C17" s="179">
        <v>2</v>
      </c>
      <c r="D17" s="179">
        <v>2</v>
      </c>
      <c r="E17" s="179">
        <v>1</v>
      </c>
      <c r="F17" s="179">
        <v>2</v>
      </c>
      <c r="G17" s="202"/>
      <c r="H17" s="179">
        <v>1</v>
      </c>
      <c r="I17" s="179">
        <v>2</v>
      </c>
      <c r="J17" s="202"/>
      <c r="K17" s="179">
        <v>1</v>
      </c>
      <c r="L17" s="179">
        <v>1</v>
      </c>
      <c r="M17" s="202"/>
      <c r="N17" s="202"/>
      <c r="O17" s="179">
        <v>1</v>
      </c>
      <c r="P17" s="202"/>
      <c r="Q17" s="202"/>
      <c r="R17" s="202"/>
      <c r="S17" s="179">
        <v>1</v>
      </c>
      <c r="T17" s="424"/>
      <c r="U17" s="202"/>
      <c r="V17" s="173">
        <f t="shared" si="0"/>
        <v>14</v>
      </c>
      <c r="W17" s="56"/>
      <c r="X17" s="63" t="s">
        <v>99</v>
      </c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</row>
    <row r="18" spans="1:54" ht="16.5">
      <c r="A18" s="177" t="s">
        <v>100</v>
      </c>
      <c r="B18" s="459"/>
      <c r="C18" s="179">
        <v>2</v>
      </c>
      <c r="D18" s="202"/>
      <c r="E18" s="179">
        <v>1</v>
      </c>
      <c r="F18" s="179">
        <v>2</v>
      </c>
      <c r="G18" s="202"/>
      <c r="H18" s="202"/>
      <c r="I18" s="179">
        <v>2</v>
      </c>
      <c r="J18" s="179">
        <v>1</v>
      </c>
      <c r="K18" s="179">
        <v>1</v>
      </c>
      <c r="L18" s="179">
        <v>2</v>
      </c>
      <c r="M18" s="179">
        <v>1</v>
      </c>
      <c r="N18" s="179">
        <v>2</v>
      </c>
      <c r="O18" s="202"/>
      <c r="P18" s="202"/>
      <c r="Q18" s="202"/>
      <c r="R18" s="202"/>
      <c r="S18" s="202"/>
      <c r="T18" s="181">
        <v>1</v>
      </c>
      <c r="U18" s="202"/>
      <c r="V18" s="173">
        <f t="shared" si="0"/>
        <v>15</v>
      </c>
      <c r="W18" s="56"/>
      <c r="X18" s="63" t="s">
        <v>101</v>
      </c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</row>
    <row r="19" spans="1:54" ht="16.5">
      <c r="A19" s="177" t="s">
        <v>102</v>
      </c>
      <c r="B19" s="459"/>
      <c r="C19" s="179">
        <v>2</v>
      </c>
      <c r="D19" s="179">
        <v>2</v>
      </c>
      <c r="E19" s="179">
        <v>2</v>
      </c>
      <c r="F19" s="179">
        <v>2</v>
      </c>
      <c r="G19" s="179">
        <v>2</v>
      </c>
      <c r="H19" s="179">
        <v>2</v>
      </c>
      <c r="I19" s="179">
        <v>2</v>
      </c>
      <c r="J19" s="179">
        <v>2</v>
      </c>
      <c r="K19" s="179">
        <v>2</v>
      </c>
      <c r="L19" s="179">
        <v>2</v>
      </c>
      <c r="M19" s="179">
        <v>2</v>
      </c>
      <c r="N19" s="179">
        <v>2</v>
      </c>
      <c r="O19" s="179">
        <v>2</v>
      </c>
      <c r="P19" s="179">
        <v>2</v>
      </c>
      <c r="Q19" s="202"/>
      <c r="R19" s="179">
        <v>1</v>
      </c>
      <c r="S19" s="179">
        <v>2</v>
      </c>
      <c r="T19" s="181">
        <v>1</v>
      </c>
      <c r="U19" s="202"/>
      <c r="V19" s="173">
        <f t="shared" si="0"/>
        <v>32</v>
      </c>
      <c r="W19" s="56"/>
      <c r="X19" s="63" t="s">
        <v>103</v>
      </c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</row>
    <row r="20" spans="1:54" ht="16.5">
      <c r="A20" s="177" t="s">
        <v>104</v>
      </c>
      <c r="B20" s="459"/>
      <c r="C20" s="179">
        <v>3</v>
      </c>
      <c r="D20" s="179">
        <v>3</v>
      </c>
      <c r="E20" s="179">
        <v>3</v>
      </c>
      <c r="F20" s="179">
        <v>3</v>
      </c>
      <c r="G20" s="179">
        <v>1</v>
      </c>
      <c r="H20" s="179">
        <v>3</v>
      </c>
      <c r="I20" s="202"/>
      <c r="J20" s="202"/>
      <c r="K20" s="179">
        <v>3</v>
      </c>
      <c r="L20" s="202"/>
      <c r="M20" s="202"/>
      <c r="N20" s="202"/>
      <c r="O20" s="202"/>
      <c r="P20" s="179">
        <v>1</v>
      </c>
      <c r="Q20" s="202"/>
      <c r="R20" s="202"/>
      <c r="S20" s="202"/>
      <c r="T20" s="424"/>
      <c r="U20" s="202"/>
      <c r="V20" s="173">
        <f t="shared" si="0"/>
        <v>20</v>
      </c>
      <c r="W20" s="56"/>
      <c r="X20" s="63" t="s">
        <v>105</v>
      </c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</row>
    <row r="21" spans="1:54" ht="16.5">
      <c r="A21" s="177" t="s">
        <v>106</v>
      </c>
      <c r="B21" s="460"/>
      <c r="C21" s="179">
        <v>1</v>
      </c>
      <c r="D21" s="179">
        <v>1</v>
      </c>
      <c r="E21" s="202"/>
      <c r="F21" s="202"/>
      <c r="G21" s="202"/>
      <c r="H21" s="179">
        <v>1</v>
      </c>
      <c r="I21" s="202"/>
      <c r="J21" s="179">
        <v>1</v>
      </c>
      <c r="K21" s="179">
        <v>1</v>
      </c>
      <c r="L21" s="202"/>
      <c r="M21" s="202"/>
      <c r="N21" s="202"/>
      <c r="O21" s="202"/>
      <c r="P21" s="202"/>
      <c r="Q21" s="202"/>
      <c r="R21" s="202"/>
      <c r="S21" s="202"/>
      <c r="T21" s="424"/>
      <c r="U21" s="202"/>
      <c r="V21" s="173">
        <f t="shared" si="0"/>
        <v>5</v>
      </c>
      <c r="W21" s="56"/>
      <c r="X21" s="63" t="s">
        <v>107</v>
      </c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</row>
    <row r="22" spans="1:54" ht="16.5">
      <c r="A22" s="185"/>
      <c r="B22" s="186"/>
      <c r="C22" s="173">
        <f aca="true" t="shared" si="1" ref="C22:V22">SUM(C4:C21)</f>
        <v>41</v>
      </c>
      <c r="D22" s="173">
        <f t="shared" si="1"/>
        <v>42.5</v>
      </c>
      <c r="E22" s="173">
        <f t="shared" si="1"/>
        <v>31.5</v>
      </c>
      <c r="F22" s="173">
        <f t="shared" si="1"/>
        <v>45</v>
      </c>
      <c r="G22" s="173">
        <f t="shared" si="1"/>
        <v>32.5</v>
      </c>
      <c r="H22" s="173">
        <f t="shared" si="1"/>
        <v>28.5</v>
      </c>
      <c r="I22" s="173">
        <f t="shared" si="1"/>
        <v>36</v>
      </c>
      <c r="J22" s="173">
        <f t="shared" si="1"/>
        <v>9</v>
      </c>
      <c r="K22" s="173">
        <f t="shared" si="1"/>
        <v>36.5</v>
      </c>
      <c r="L22" s="173">
        <f t="shared" si="1"/>
        <v>23.5</v>
      </c>
      <c r="M22" s="173">
        <f t="shared" si="1"/>
        <v>9</v>
      </c>
      <c r="N22" s="173">
        <f t="shared" si="1"/>
        <v>12</v>
      </c>
      <c r="O22" s="173">
        <f t="shared" si="1"/>
        <v>17.5</v>
      </c>
      <c r="P22" s="173">
        <f t="shared" si="1"/>
        <v>8</v>
      </c>
      <c r="Q22" s="173">
        <f t="shared" si="1"/>
        <v>3</v>
      </c>
      <c r="R22" s="173">
        <f t="shared" si="1"/>
        <v>5</v>
      </c>
      <c r="S22" s="173">
        <f t="shared" si="1"/>
        <v>8</v>
      </c>
      <c r="T22" s="173">
        <f t="shared" si="1"/>
        <v>10</v>
      </c>
      <c r="U22" s="173">
        <f t="shared" si="1"/>
        <v>0</v>
      </c>
      <c r="V22" s="173">
        <f t="shared" si="1"/>
        <v>398.5</v>
      </c>
      <c r="W22" s="56"/>
      <c r="X22" s="63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</row>
    <row r="23" spans="1:54" ht="9.75" customHeight="1">
      <c r="A23" s="187"/>
      <c r="B23" s="161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9"/>
      <c r="W23" s="56"/>
      <c r="X23" s="56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</row>
    <row r="24" spans="1:54" ht="16.5">
      <c r="A24" s="185" t="s">
        <v>108</v>
      </c>
      <c r="B24" s="190" t="s">
        <v>66</v>
      </c>
      <c r="C24" s="179">
        <v>4</v>
      </c>
      <c r="D24" s="179">
        <v>4</v>
      </c>
      <c r="E24" s="179">
        <v>4</v>
      </c>
      <c r="F24" s="179">
        <v>4</v>
      </c>
      <c r="G24" s="179">
        <v>4</v>
      </c>
      <c r="H24" s="179">
        <v>3</v>
      </c>
      <c r="I24" s="179">
        <v>4</v>
      </c>
      <c r="J24" s="179">
        <v>1</v>
      </c>
      <c r="K24" s="179">
        <v>4</v>
      </c>
      <c r="L24" s="179">
        <v>4</v>
      </c>
      <c r="M24" s="202"/>
      <c r="N24" s="202"/>
      <c r="O24" s="179">
        <v>3</v>
      </c>
      <c r="P24" s="179">
        <v>2</v>
      </c>
      <c r="Q24" s="202"/>
      <c r="R24" s="202"/>
      <c r="S24" s="179">
        <v>1</v>
      </c>
      <c r="T24" s="181">
        <v>1</v>
      </c>
      <c r="U24" s="202"/>
      <c r="V24" s="173">
        <f aca="true" t="shared" si="2" ref="V24:V41">SUM(C24:T24)</f>
        <v>43</v>
      </c>
      <c r="W24" s="56"/>
      <c r="X24" s="63" t="s">
        <v>109</v>
      </c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</row>
    <row r="25" spans="1:54" ht="16.5">
      <c r="A25" s="185" t="s">
        <v>110</v>
      </c>
      <c r="B25" s="190" t="s">
        <v>69</v>
      </c>
      <c r="C25" s="179">
        <v>1.5</v>
      </c>
      <c r="D25" s="179">
        <v>3</v>
      </c>
      <c r="E25" s="179">
        <v>3</v>
      </c>
      <c r="F25" s="202"/>
      <c r="G25" s="179">
        <v>2</v>
      </c>
      <c r="H25" s="179">
        <v>3</v>
      </c>
      <c r="I25" s="202"/>
      <c r="J25" s="202"/>
      <c r="K25" s="179">
        <v>1.5</v>
      </c>
      <c r="L25" s="179">
        <v>3</v>
      </c>
      <c r="M25" s="179">
        <v>1</v>
      </c>
      <c r="N25" s="202"/>
      <c r="O25" s="202"/>
      <c r="P25" s="179">
        <v>1</v>
      </c>
      <c r="Q25" s="179">
        <v>1</v>
      </c>
      <c r="R25" s="202"/>
      <c r="S25" s="202"/>
      <c r="T25" s="424"/>
      <c r="U25" s="202"/>
      <c r="V25" s="173">
        <f t="shared" si="2"/>
        <v>20</v>
      </c>
      <c r="W25" s="56"/>
      <c r="X25" s="63" t="s">
        <v>111</v>
      </c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</row>
    <row r="26" spans="1:54" ht="16.5">
      <c r="A26" s="185" t="s">
        <v>112</v>
      </c>
      <c r="B26" s="190" t="s">
        <v>71</v>
      </c>
      <c r="C26" s="179">
        <v>3</v>
      </c>
      <c r="D26" s="179">
        <v>3</v>
      </c>
      <c r="E26" s="179">
        <v>2.5</v>
      </c>
      <c r="F26" s="179">
        <v>2.5</v>
      </c>
      <c r="G26" s="179">
        <v>3</v>
      </c>
      <c r="H26" s="179">
        <v>2</v>
      </c>
      <c r="I26" s="202"/>
      <c r="J26" s="202"/>
      <c r="K26" s="179">
        <v>1</v>
      </c>
      <c r="L26" s="179">
        <v>3</v>
      </c>
      <c r="M26" s="179"/>
      <c r="N26" s="179">
        <v>1</v>
      </c>
      <c r="O26" s="179">
        <v>1</v>
      </c>
      <c r="P26" s="202"/>
      <c r="Q26" s="202"/>
      <c r="R26" s="202"/>
      <c r="S26" s="202"/>
      <c r="T26" s="181">
        <v>3</v>
      </c>
      <c r="U26" s="202"/>
      <c r="V26" s="173">
        <f t="shared" si="2"/>
        <v>25</v>
      </c>
      <c r="W26" s="56"/>
      <c r="X26" s="63" t="s">
        <v>113</v>
      </c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</row>
    <row r="27" spans="1:54" ht="16.5">
      <c r="A27" s="191" t="s">
        <v>114</v>
      </c>
      <c r="B27" s="192" t="s">
        <v>73</v>
      </c>
      <c r="C27" s="179">
        <v>2</v>
      </c>
      <c r="D27" s="179">
        <v>2</v>
      </c>
      <c r="E27" s="179">
        <v>3</v>
      </c>
      <c r="F27" s="179">
        <v>3</v>
      </c>
      <c r="G27" s="179">
        <v>2</v>
      </c>
      <c r="H27" s="179">
        <v>3</v>
      </c>
      <c r="I27" s="179">
        <v>2</v>
      </c>
      <c r="J27" s="202"/>
      <c r="K27" s="179">
        <v>2</v>
      </c>
      <c r="L27" s="179">
        <v>2</v>
      </c>
      <c r="M27" s="202"/>
      <c r="N27" s="202"/>
      <c r="O27" s="202"/>
      <c r="P27" s="202"/>
      <c r="Q27" s="202"/>
      <c r="R27" s="202"/>
      <c r="S27" s="179">
        <v>1</v>
      </c>
      <c r="T27" s="181">
        <v>2</v>
      </c>
      <c r="U27" s="202"/>
      <c r="V27" s="173">
        <f t="shared" si="2"/>
        <v>24</v>
      </c>
      <c r="W27" s="56"/>
      <c r="X27" s="78" t="s">
        <v>115</v>
      </c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26"/>
      <c r="AW27" s="182"/>
      <c r="AX27" s="182"/>
      <c r="AY27" s="182"/>
      <c r="AZ27" s="182"/>
      <c r="BA27" s="182"/>
      <c r="BB27" s="182"/>
    </row>
    <row r="28" spans="1:54" ht="16.5">
      <c r="A28" s="185" t="s">
        <v>116</v>
      </c>
      <c r="B28" s="190" t="s">
        <v>76</v>
      </c>
      <c r="C28" s="179">
        <v>1</v>
      </c>
      <c r="D28" s="179">
        <v>2.5</v>
      </c>
      <c r="E28" s="179">
        <v>2</v>
      </c>
      <c r="F28" s="179">
        <v>3</v>
      </c>
      <c r="G28" s="179">
        <v>3</v>
      </c>
      <c r="H28" s="179">
        <v>1.5</v>
      </c>
      <c r="I28" s="179">
        <v>3</v>
      </c>
      <c r="J28" s="202"/>
      <c r="K28" s="179">
        <v>3</v>
      </c>
      <c r="L28" s="202"/>
      <c r="M28" s="202"/>
      <c r="N28" s="202"/>
      <c r="O28" s="202"/>
      <c r="P28" s="202"/>
      <c r="Q28" s="202"/>
      <c r="R28" s="202"/>
      <c r="S28" s="202"/>
      <c r="T28" s="424"/>
      <c r="U28" s="202"/>
      <c r="V28" s="173">
        <f t="shared" si="2"/>
        <v>19</v>
      </c>
      <c r="W28" s="56"/>
      <c r="X28" s="63" t="s">
        <v>117</v>
      </c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</row>
    <row r="29" spans="1:54" ht="16.5">
      <c r="A29" s="185" t="s">
        <v>118</v>
      </c>
      <c r="B29" s="193" t="s">
        <v>79</v>
      </c>
      <c r="C29" s="179">
        <v>5</v>
      </c>
      <c r="D29" s="179">
        <v>3</v>
      </c>
      <c r="E29" s="179">
        <v>4</v>
      </c>
      <c r="F29" s="179">
        <v>4.5</v>
      </c>
      <c r="G29" s="179">
        <v>3</v>
      </c>
      <c r="H29" s="179">
        <v>4</v>
      </c>
      <c r="I29" s="179">
        <v>3</v>
      </c>
      <c r="J29" s="179">
        <v>2</v>
      </c>
      <c r="K29" s="179">
        <v>4</v>
      </c>
      <c r="L29" s="179">
        <v>3</v>
      </c>
      <c r="M29" s="179">
        <v>2</v>
      </c>
      <c r="N29" s="179">
        <v>3</v>
      </c>
      <c r="O29" s="179">
        <v>3</v>
      </c>
      <c r="P29" s="179">
        <v>3</v>
      </c>
      <c r="Q29" s="202"/>
      <c r="R29" s="179">
        <v>1</v>
      </c>
      <c r="S29" s="179">
        <v>1</v>
      </c>
      <c r="T29" s="181">
        <v>1</v>
      </c>
      <c r="U29" s="202"/>
      <c r="V29" s="173">
        <f t="shared" si="2"/>
        <v>49.5</v>
      </c>
      <c r="W29" s="56"/>
      <c r="X29" s="63" t="s">
        <v>119</v>
      </c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</row>
    <row r="30" spans="1:54" ht="16.5">
      <c r="A30" s="185" t="s">
        <v>120</v>
      </c>
      <c r="B30" s="193" t="s">
        <v>81</v>
      </c>
      <c r="C30" s="179">
        <v>5</v>
      </c>
      <c r="D30" s="179">
        <v>5</v>
      </c>
      <c r="E30" s="179">
        <v>5</v>
      </c>
      <c r="F30" s="179">
        <v>5</v>
      </c>
      <c r="G30" s="179">
        <v>5</v>
      </c>
      <c r="H30" s="179">
        <v>5</v>
      </c>
      <c r="I30" s="179">
        <v>5</v>
      </c>
      <c r="J30" s="179">
        <v>5</v>
      </c>
      <c r="K30" s="179">
        <v>5</v>
      </c>
      <c r="L30" s="179">
        <v>5</v>
      </c>
      <c r="M30" s="179">
        <v>5</v>
      </c>
      <c r="N30" s="179">
        <v>5</v>
      </c>
      <c r="O30" s="179">
        <v>5</v>
      </c>
      <c r="P30" s="179">
        <v>5</v>
      </c>
      <c r="Q30" s="179">
        <v>1</v>
      </c>
      <c r="R30" s="179">
        <v>5</v>
      </c>
      <c r="S30" s="202"/>
      <c r="T30" s="181">
        <v>5</v>
      </c>
      <c r="U30" s="202"/>
      <c r="V30" s="173">
        <f t="shared" si="2"/>
        <v>81</v>
      </c>
      <c r="W30" s="56"/>
      <c r="X30" s="63" t="s">
        <v>121</v>
      </c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</row>
    <row r="31" spans="1:54" ht="16.5">
      <c r="A31" s="185" t="s">
        <v>122</v>
      </c>
      <c r="B31" s="193" t="s">
        <v>123</v>
      </c>
      <c r="C31" s="179">
        <v>3</v>
      </c>
      <c r="D31" s="179">
        <v>3</v>
      </c>
      <c r="E31" s="179">
        <v>3</v>
      </c>
      <c r="F31" s="179">
        <v>3</v>
      </c>
      <c r="G31" s="179">
        <v>2</v>
      </c>
      <c r="H31" s="179">
        <v>3</v>
      </c>
      <c r="I31" s="179">
        <v>1</v>
      </c>
      <c r="J31" s="179">
        <v>1</v>
      </c>
      <c r="K31" s="179">
        <v>3</v>
      </c>
      <c r="L31" s="202"/>
      <c r="M31" s="179">
        <v>2</v>
      </c>
      <c r="N31" s="179">
        <v>1</v>
      </c>
      <c r="O31" s="179"/>
      <c r="P31" s="179">
        <v>1</v>
      </c>
      <c r="Q31" s="202"/>
      <c r="R31" s="202"/>
      <c r="S31" s="202"/>
      <c r="T31" s="181">
        <v>1</v>
      </c>
      <c r="U31" s="202"/>
      <c r="V31" s="173">
        <f t="shared" si="2"/>
        <v>27</v>
      </c>
      <c r="W31" s="56"/>
      <c r="X31" s="63" t="s">
        <v>124</v>
      </c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</row>
    <row r="32" spans="1:54" ht="16.5">
      <c r="A32" s="185" t="s">
        <v>125</v>
      </c>
      <c r="B32" s="461" t="s">
        <v>86</v>
      </c>
      <c r="C32" s="179">
        <v>4</v>
      </c>
      <c r="D32" s="179">
        <v>4</v>
      </c>
      <c r="E32" s="179">
        <v>4</v>
      </c>
      <c r="F32" s="179">
        <v>4</v>
      </c>
      <c r="G32" s="179">
        <v>4</v>
      </c>
      <c r="H32" s="179">
        <v>4</v>
      </c>
      <c r="I32" s="179">
        <v>3</v>
      </c>
      <c r="J32" s="179">
        <v>3</v>
      </c>
      <c r="K32" s="179">
        <v>4</v>
      </c>
      <c r="L32" s="179">
        <v>3</v>
      </c>
      <c r="M32" s="179">
        <v>3</v>
      </c>
      <c r="N32" s="179">
        <v>4</v>
      </c>
      <c r="O32" s="179">
        <v>4</v>
      </c>
      <c r="P32" s="179">
        <v>2</v>
      </c>
      <c r="Q32" s="179">
        <v>3</v>
      </c>
      <c r="R32" s="179">
        <v>3</v>
      </c>
      <c r="S32" s="179">
        <v>2</v>
      </c>
      <c r="T32" s="181">
        <v>4</v>
      </c>
      <c r="U32" s="202"/>
      <c r="V32" s="173">
        <f t="shared" si="2"/>
        <v>62</v>
      </c>
      <c r="W32" s="56"/>
      <c r="X32" s="63" t="s">
        <v>126</v>
      </c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</row>
    <row r="33" spans="1:54" ht="16.5">
      <c r="A33" s="185" t="s">
        <v>127</v>
      </c>
      <c r="B33" s="462"/>
      <c r="C33" s="179">
        <v>4</v>
      </c>
      <c r="D33" s="179">
        <v>3</v>
      </c>
      <c r="E33" s="179">
        <v>2</v>
      </c>
      <c r="F33" s="179">
        <v>4</v>
      </c>
      <c r="G33" s="179">
        <v>2</v>
      </c>
      <c r="H33" s="179">
        <v>3</v>
      </c>
      <c r="I33" s="179">
        <v>3</v>
      </c>
      <c r="J33" s="179">
        <v>4</v>
      </c>
      <c r="K33" s="179">
        <v>4</v>
      </c>
      <c r="L33" s="179">
        <v>3</v>
      </c>
      <c r="M33" s="179">
        <v>3</v>
      </c>
      <c r="N33" s="179">
        <v>2</v>
      </c>
      <c r="O33" s="179">
        <v>3</v>
      </c>
      <c r="P33" s="179">
        <v>2</v>
      </c>
      <c r="Q33" s="179">
        <v>2</v>
      </c>
      <c r="R33" s="179">
        <v>2</v>
      </c>
      <c r="S33" s="179">
        <v>3</v>
      </c>
      <c r="T33" s="181">
        <v>2</v>
      </c>
      <c r="U33" s="202"/>
      <c r="V33" s="173">
        <f t="shared" si="2"/>
        <v>51</v>
      </c>
      <c r="W33" s="56"/>
      <c r="X33" s="63" t="s">
        <v>128</v>
      </c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</row>
    <row r="34" spans="1:54" ht="16.5">
      <c r="A34" s="185" t="s">
        <v>129</v>
      </c>
      <c r="B34" s="462"/>
      <c r="C34" s="179">
        <v>2</v>
      </c>
      <c r="D34" s="179">
        <v>2</v>
      </c>
      <c r="E34" s="179">
        <v>2</v>
      </c>
      <c r="F34" s="179">
        <v>1</v>
      </c>
      <c r="G34" s="179">
        <v>2</v>
      </c>
      <c r="H34" s="179">
        <v>2</v>
      </c>
      <c r="I34" s="179">
        <v>2</v>
      </c>
      <c r="J34" s="179">
        <v>1</v>
      </c>
      <c r="K34" s="179">
        <v>2</v>
      </c>
      <c r="L34" s="179">
        <v>2</v>
      </c>
      <c r="M34" s="202"/>
      <c r="N34" s="202"/>
      <c r="O34" s="202"/>
      <c r="P34" s="202"/>
      <c r="Q34" s="202"/>
      <c r="R34" s="202"/>
      <c r="S34" s="202"/>
      <c r="T34" s="424"/>
      <c r="U34" s="202"/>
      <c r="V34" s="173">
        <f t="shared" si="2"/>
        <v>18</v>
      </c>
      <c r="W34" s="56"/>
      <c r="X34" s="63" t="s">
        <v>130</v>
      </c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</row>
    <row r="35" spans="1:54" ht="16.5">
      <c r="A35" s="185" t="s">
        <v>131</v>
      </c>
      <c r="B35" s="462"/>
      <c r="C35" s="179">
        <v>2</v>
      </c>
      <c r="D35" s="179">
        <v>2</v>
      </c>
      <c r="E35" s="179">
        <v>2</v>
      </c>
      <c r="F35" s="179">
        <v>1</v>
      </c>
      <c r="G35" s="179">
        <v>2</v>
      </c>
      <c r="H35" s="179">
        <v>2</v>
      </c>
      <c r="I35" s="179">
        <v>2</v>
      </c>
      <c r="J35" s="179">
        <v>2</v>
      </c>
      <c r="K35" s="179">
        <v>2</v>
      </c>
      <c r="L35" s="179">
        <v>1</v>
      </c>
      <c r="M35" s="179">
        <v>2</v>
      </c>
      <c r="N35" s="179">
        <v>1</v>
      </c>
      <c r="O35" s="179">
        <v>1</v>
      </c>
      <c r="P35" s="179">
        <v>2</v>
      </c>
      <c r="Q35" s="202"/>
      <c r="R35" s="202"/>
      <c r="S35" s="202"/>
      <c r="T35" s="181">
        <v>1</v>
      </c>
      <c r="U35" s="202"/>
      <c r="V35" s="173">
        <f t="shared" si="2"/>
        <v>25</v>
      </c>
      <c r="W35" s="56"/>
      <c r="X35" s="63" t="s">
        <v>132</v>
      </c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</row>
    <row r="36" spans="1:54" ht="16.5">
      <c r="A36" s="185" t="s">
        <v>133</v>
      </c>
      <c r="B36" s="462"/>
      <c r="C36" s="179">
        <v>2</v>
      </c>
      <c r="D36" s="179">
        <v>2</v>
      </c>
      <c r="E36" s="179">
        <v>1</v>
      </c>
      <c r="F36" s="179">
        <v>2</v>
      </c>
      <c r="G36" s="179">
        <v>1</v>
      </c>
      <c r="H36" s="179">
        <v>2</v>
      </c>
      <c r="I36" s="179">
        <v>2</v>
      </c>
      <c r="J36" s="179">
        <v>1</v>
      </c>
      <c r="K36" s="179">
        <v>1</v>
      </c>
      <c r="L36" s="202"/>
      <c r="M36" s="179">
        <v>1</v>
      </c>
      <c r="N36" s="202"/>
      <c r="O36" s="179">
        <v>1</v>
      </c>
      <c r="P36" s="202"/>
      <c r="Q36" s="202"/>
      <c r="R36" s="202"/>
      <c r="S36" s="202"/>
      <c r="T36" s="424"/>
      <c r="U36" s="202"/>
      <c r="V36" s="173">
        <f t="shared" si="2"/>
        <v>16</v>
      </c>
      <c r="W36" s="56"/>
      <c r="X36" s="63" t="s">
        <v>134</v>
      </c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</row>
    <row r="37" spans="1:54" ht="15.75">
      <c r="A37" s="425" t="s">
        <v>135</v>
      </c>
      <c r="B37" s="462"/>
      <c r="C37" s="179">
        <v>1</v>
      </c>
      <c r="D37" s="179">
        <v>1</v>
      </c>
      <c r="E37" s="179">
        <v>1</v>
      </c>
      <c r="F37" s="179">
        <v>1</v>
      </c>
      <c r="G37" s="179">
        <v>1</v>
      </c>
      <c r="H37" s="179">
        <v>1</v>
      </c>
      <c r="I37" s="179">
        <v>1</v>
      </c>
      <c r="J37" s="179">
        <v>1</v>
      </c>
      <c r="K37" s="179">
        <v>1</v>
      </c>
      <c r="L37" s="179">
        <v>1</v>
      </c>
      <c r="M37" s="202"/>
      <c r="N37" s="202"/>
      <c r="O37" s="179">
        <v>1</v>
      </c>
      <c r="P37" s="202"/>
      <c r="Q37" s="202"/>
      <c r="R37" s="202"/>
      <c r="S37" s="202"/>
      <c r="T37" s="181">
        <v>1</v>
      </c>
      <c r="U37" s="202"/>
      <c r="V37" s="173">
        <f t="shared" si="2"/>
        <v>12</v>
      </c>
      <c r="W37" s="56"/>
      <c r="X37" s="366" t="s">
        <v>136</v>
      </c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</row>
    <row r="38" spans="1:54" ht="16.5">
      <c r="A38" s="191" t="s">
        <v>137</v>
      </c>
      <c r="B38" s="462"/>
      <c r="C38" s="179">
        <v>1</v>
      </c>
      <c r="D38" s="179">
        <v>1</v>
      </c>
      <c r="E38" s="179">
        <v>1</v>
      </c>
      <c r="F38" s="179">
        <v>1</v>
      </c>
      <c r="G38" s="179">
        <v>1</v>
      </c>
      <c r="H38" s="179">
        <v>1</v>
      </c>
      <c r="I38" s="179">
        <v>1</v>
      </c>
      <c r="J38" s="202"/>
      <c r="K38" s="179">
        <v>1</v>
      </c>
      <c r="L38" s="179">
        <v>1</v>
      </c>
      <c r="M38" s="202"/>
      <c r="N38" s="179">
        <v>1</v>
      </c>
      <c r="O38" s="179">
        <v>1</v>
      </c>
      <c r="P38" s="179">
        <v>1</v>
      </c>
      <c r="Q38" s="179">
        <v>1</v>
      </c>
      <c r="R38" s="202"/>
      <c r="S38" s="202"/>
      <c r="T38" s="424"/>
      <c r="U38" s="202"/>
      <c r="V38" s="173">
        <f t="shared" si="2"/>
        <v>13</v>
      </c>
      <c r="W38" s="56"/>
      <c r="X38" s="78" t="s">
        <v>138</v>
      </c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</row>
    <row r="39" spans="1:54" ht="16.5">
      <c r="A39" s="185" t="s">
        <v>139</v>
      </c>
      <c r="B39" s="462"/>
      <c r="C39" s="179">
        <v>1</v>
      </c>
      <c r="D39" s="179">
        <v>1</v>
      </c>
      <c r="E39" s="202"/>
      <c r="F39" s="179">
        <v>1</v>
      </c>
      <c r="G39" s="202"/>
      <c r="H39" s="179">
        <v>1</v>
      </c>
      <c r="I39" s="179">
        <v>1</v>
      </c>
      <c r="J39" s="202"/>
      <c r="K39" s="179">
        <v>1</v>
      </c>
      <c r="L39" s="179">
        <v>1</v>
      </c>
      <c r="M39" s="202"/>
      <c r="N39" s="202"/>
      <c r="O39" s="202"/>
      <c r="P39" s="179">
        <v>1</v>
      </c>
      <c r="Q39" s="179"/>
      <c r="R39" s="202"/>
      <c r="S39" s="202"/>
      <c r="T39" s="424"/>
      <c r="U39" s="202"/>
      <c r="V39" s="173">
        <f t="shared" si="2"/>
        <v>8</v>
      </c>
      <c r="W39" s="56"/>
      <c r="X39" s="63" t="s">
        <v>140</v>
      </c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26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</row>
    <row r="40" spans="1:54" ht="16.5">
      <c r="A40" s="196" t="s">
        <v>141</v>
      </c>
      <c r="B40" s="462"/>
      <c r="C40" s="197">
        <v>1</v>
      </c>
      <c r="D40" s="197">
        <v>1</v>
      </c>
      <c r="E40" s="197">
        <v>1</v>
      </c>
      <c r="F40" s="197">
        <v>1</v>
      </c>
      <c r="G40" s="197">
        <v>1</v>
      </c>
      <c r="H40" s="197">
        <v>1</v>
      </c>
      <c r="I40" s="197">
        <v>1</v>
      </c>
      <c r="J40" s="197">
        <v>1</v>
      </c>
      <c r="K40" s="197">
        <v>1</v>
      </c>
      <c r="L40" s="197">
        <v>1</v>
      </c>
      <c r="M40" s="209"/>
      <c r="N40" s="209"/>
      <c r="O40" s="209"/>
      <c r="P40" s="209"/>
      <c r="Q40" s="209"/>
      <c r="R40" s="209"/>
      <c r="S40" s="209"/>
      <c r="T40" s="423"/>
      <c r="U40" s="209"/>
      <c r="V40" s="199">
        <f t="shared" si="2"/>
        <v>10</v>
      </c>
      <c r="W40" s="56"/>
      <c r="X40" s="89" t="s">
        <v>142</v>
      </c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</row>
    <row r="41" spans="1:54" s="93" customFormat="1" ht="16.5">
      <c r="A41" s="185" t="s">
        <v>143</v>
      </c>
      <c r="B41" s="462"/>
      <c r="C41" s="179">
        <v>2</v>
      </c>
      <c r="D41" s="179">
        <v>2</v>
      </c>
      <c r="E41" s="179">
        <v>2</v>
      </c>
      <c r="F41" s="179">
        <v>2</v>
      </c>
      <c r="G41" s="202"/>
      <c r="H41" s="179">
        <v>2</v>
      </c>
      <c r="I41" s="179">
        <v>1</v>
      </c>
      <c r="J41" s="179">
        <v>1</v>
      </c>
      <c r="K41" s="179">
        <v>2</v>
      </c>
      <c r="L41" s="202"/>
      <c r="M41" s="202"/>
      <c r="N41" s="202"/>
      <c r="O41" s="202"/>
      <c r="P41" s="202"/>
      <c r="Q41" s="202"/>
      <c r="R41" s="202"/>
      <c r="S41" s="202"/>
      <c r="T41" s="179">
        <v>1</v>
      </c>
      <c r="U41" s="202"/>
      <c r="V41" s="173">
        <f t="shared" si="2"/>
        <v>15</v>
      </c>
      <c r="W41" s="91"/>
      <c r="X41" s="200" t="s">
        <v>144</v>
      </c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</row>
    <row r="42" spans="1:54" s="93" customFormat="1" ht="16.5">
      <c r="A42" s="185"/>
      <c r="B42" s="463"/>
      <c r="C42" s="179">
        <f aca="true" t="shared" si="3" ref="C42:V42">SUM(C24:C41)</f>
        <v>44.5</v>
      </c>
      <c r="D42" s="179">
        <f t="shared" si="3"/>
        <v>44.5</v>
      </c>
      <c r="E42" s="179">
        <f t="shared" si="3"/>
        <v>42.5</v>
      </c>
      <c r="F42" s="179">
        <f t="shared" si="3"/>
        <v>43</v>
      </c>
      <c r="G42" s="179">
        <f t="shared" si="3"/>
        <v>38</v>
      </c>
      <c r="H42" s="179">
        <f t="shared" si="3"/>
        <v>43.5</v>
      </c>
      <c r="I42" s="179">
        <f t="shared" si="3"/>
        <v>35</v>
      </c>
      <c r="J42" s="179">
        <f t="shared" si="3"/>
        <v>23</v>
      </c>
      <c r="K42" s="179">
        <f t="shared" si="3"/>
        <v>42.5</v>
      </c>
      <c r="L42" s="179">
        <f t="shared" si="3"/>
        <v>33</v>
      </c>
      <c r="M42" s="179">
        <f t="shared" si="3"/>
        <v>19</v>
      </c>
      <c r="N42" s="179">
        <f t="shared" si="3"/>
        <v>18</v>
      </c>
      <c r="O42" s="179">
        <f t="shared" si="3"/>
        <v>23</v>
      </c>
      <c r="P42" s="179">
        <f t="shared" si="3"/>
        <v>20</v>
      </c>
      <c r="Q42" s="179">
        <f t="shared" si="3"/>
        <v>8</v>
      </c>
      <c r="R42" s="179">
        <f t="shared" si="3"/>
        <v>11</v>
      </c>
      <c r="S42" s="179">
        <f t="shared" si="3"/>
        <v>8</v>
      </c>
      <c r="T42" s="179">
        <f t="shared" si="3"/>
        <v>22</v>
      </c>
      <c r="U42" s="179">
        <f t="shared" si="3"/>
        <v>0</v>
      </c>
      <c r="V42" s="179">
        <f t="shared" si="3"/>
        <v>518.5</v>
      </c>
      <c r="W42" s="91"/>
      <c r="X42" s="63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</row>
    <row r="43" spans="1:54" s="93" customFormat="1" ht="18.75">
      <c r="A43" s="201"/>
      <c r="B43" s="186"/>
      <c r="C43" s="179">
        <f aca="true" t="shared" si="4" ref="C43:V43">SUM(C42+C22)</f>
        <v>85.5</v>
      </c>
      <c r="D43" s="179">
        <f t="shared" si="4"/>
        <v>87</v>
      </c>
      <c r="E43" s="179">
        <f t="shared" si="4"/>
        <v>74</v>
      </c>
      <c r="F43" s="179">
        <f t="shared" si="4"/>
        <v>88</v>
      </c>
      <c r="G43" s="179">
        <f t="shared" si="4"/>
        <v>70.5</v>
      </c>
      <c r="H43" s="179">
        <f t="shared" si="4"/>
        <v>72</v>
      </c>
      <c r="I43" s="179">
        <f t="shared" si="4"/>
        <v>71</v>
      </c>
      <c r="J43" s="202">
        <f t="shared" si="4"/>
        <v>32</v>
      </c>
      <c r="K43" s="179">
        <f t="shared" si="4"/>
        <v>79</v>
      </c>
      <c r="L43" s="179">
        <f t="shared" si="4"/>
        <v>56.5</v>
      </c>
      <c r="M43" s="202">
        <f t="shared" si="4"/>
        <v>28</v>
      </c>
      <c r="N43" s="202">
        <f t="shared" si="4"/>
        <v>30</v>
      </c>
      <c r="O43" s="179">
        <f t="shared" si="4"/>
        <v>40.5</v>
      </c>
      <c r="P43" s="202">
        <f t="shared" si="4"/>
        <v>28</v>
      </c>
      <c r="Q43" s="202">
        <f t="shared" si="4"/>
        <v>11</v>
      </c>
      <c r="R43" s="202">
        <f t="shared" si="4"/>
        <v>16</v>
      </c>
      <c r="S43" s="202">
        <f t="shared" si="4"/>
        <v>16</v>
      </c>
      <c r="T43" s="202">
        <f t="shared" si="4"/>
        <v>32</v>
      </c>
      <c r="U43" s="202">
        <f t="shared" si="4"/>
        <v>0</v>
      </c>
      <c r="V43" s="173">
        <f t="shared" si="4"/>
        <v>917</v>
      </c>
      <c r="W43" s="91"/>
      <c r="X43" s="63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</row>
    <row r="44" spans="1:54" ht="18.75">
      <c r="A44" s="203" t="s">
        <v>145</v>
      </c>
      <c r="B44" s="204"/>
      <c r="C44" s="189">
        <f aca="true" t="shared" si="5" ref="C44:V44">SUM(C11:C21)</f>
        <v>19</v>
      </c>
      <c r="D44" s="189">
        <f t="shared" si="5"/>
        <v>17</v>
      </c>
      <c r="E44" s="189">
        <f t="shared" si="5"/>
        <v>15</v>
      </c>
      <c r="F44" s="189">
        <f t="shared" si="5"/>
        <v>17</v>
      </c>
      <c r="G44" s="189">
        <f t="shared" si="5"/>
        <v>9</v>
      </c>
      <c r="H44" s="189">
        <f t="shared" si="5"/>
        <v>14</v>
      </c>
      <c r="I44" s="189">
        <f t="shared" si="5"/>
        <v>13</v>
      </c>
      <c r="J44" s="205">
        <f t="shared" si="5"/>
        <v>5</v>
      </c>
      <c r="K44" s="189">
        <f t="shared" si="5"/>
        <v>15</v>
      </c>
      <c r="L44" s="189">
        <f t="shared" si="5"/>
        <v>9</v>
      </c>
      <c r="M44" s="205">
        <f t="shared" si="5"/>
        <v>7</v>
      </c>
      <c r="N44" s="205">
        <f t="shared" si="5"/>
        <v>8</v>
      </c>
      <c r="O44" s="206">
        <f t="shared" si="5"/>
        <v>8</v>
      </c>
      <c r="P44" s="205">
        <f t="shared" si="5"/>
        <v>5</v>
      </c>
      <c r="Q44" s="205">
        <f t="shared" si="5"/>
        <v>0</v>
      </c>
      <c r="R44" s="205">
        <f t="shared" si="5"/>
        <v>2</v>
      </c>
      <c r="S44" s="205">
        <f t="shared" si="5"/>
        <v>6</v>
      </c>
      <c r="T44" s="205">
        <f t="shared" si="5"/>
        <v>4</v>
      </c>
      <c r="U44" s="205">
        <f t="shared" si="5"/>
        <v>0</v>
      </c>
      <c r="V44" s="189">
        <f t="shared" si="5"/>
        <v>173</v>
      </c>
      <c r="W44" s="56"/>
      <c r="X44" s="99" t="s">
        <v>146</v>
      </c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</row>
    <row r="45" spans="1:54" ht="18.75">
      <c r="A45" s="201" t="s">
        <v>147</v>
      </c>
      <c r="B45" s="186"/>
      <c r="C45" s="173">
        <f aca="true" t="shared" si="6" ref="C45:V45">SUM(C4:C10)</f>
        <v>22</v>
      </c>
      <c r="D45" s="173">
        <f t="shared" si="6"/>
        <v>25.5</v>
      </c>
      <c r="E45" s="173">
        <f t="shared" si="6"/>
        <v>16.5</v>
      </c>
      <c r="F45" s="173">
        <f t="shared" si="6"/>
        <v>28</v>
      </c>
      <c r="G45" s="173">
        <f t="shared" si="6"/>
        <v>23.5</v>
      </c>
      <c r="H45" s="173">
        <f t="shared" si="6"/>
        <v>14.5</v>
      </c>
      <c r="I45" s="173">
        <f t="shared" si="6"/>
        <v>23</v>
      </c>
      <c r="J45" s="202">
        <f t="shared" si="6"/>
        <v>4</v>
      </c>
      <c r="K45" s="173">
        <f t="shared" si="6"/>
        <v>21.5</v>
      </c>
      <c r="L45" s="173">
        <f t="shared" si="6"/>
        <v>14.5</v>
      </c>
      <c r="M45" s="202">
        <f t="shared" si="6"/>
        <v>2</v>
      </c>
      <c r="N45" s="202">
        <f t="shared" si="6"/>
        <v>4</v>
      </c>
      <c r="O45" s="179">
        <f t="shared" si="6"/>
        <v>9.5</v>
      </c>
      <c r="P45" s="202">
        <f t="shared" si="6"/>
        <v>3</v>
      </c>
      <c r="Q45" s="202">
        <f t="shared" si="6"/>
        <v>3</v>
      </c>
      <c r="R45" s="202">
        <f t="shared" si="6"/>
        <v>3</v>
      </c>
      <c r="S45" s="202">
        <f t="shared" si="6"/>
        <v>2</v>
      </c>
      <c r="T45" s="202">
        <f t="shared" si="6"/>
        <v>6</v>
      </c>
      <c r="U45" s="202">
        <f t="shared" si="6"/>
        <v>0</v>
      </c>
      <c r="V45" s="173">
        <f t="shared" si="6"/>
        <v>225.5</v>
      </c>
      <c r="W45" s="56"/>
      <c r="X45" s="101" t="s">
        <v>148</v>
      </c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</row>
    <row r="46" spans="1:54" ht="18.75">
      <c r="A46" s="201" t="s">
        <v>149</v>
      </c>
      <c r="B46" s="186"/>
      <c r="C46" s="173">
        <f aca="true" t="shared" si="7" ref="C46:V46">SUM(C32:C41)</f>
        <v>20</v>
      </c>
      <c r="D46" s="173">
        <f t="shared" si="7"/>
        <v>19</v>
      </c>
      <c r="E46" s="173">
        <f t="shared" si="7"/>
        <v>16</v>
      </c>
      <c r="F46" s="173">
        <f t="shared" si="7"/>
        <v>18</v>
      </c>
      <c r="G46" s="173">
        <f t="shared" si="7"/>
        <v>14</v>
      </c>
      <c r="H46" s="173">
        <f t="shared" si="7"/>
        <v>19</v>
      </c>
      <c r="I46" s="173">
        <f t="shared" si="7"/>
        <v>17</v>
      </c>
      <c r="J46" s="202">
        <f t="shared" si="7"/>
        <v>14</v>
      </c>
      <c r="K46" s="173">
        <f t="shared" si="7"/>
        <v>19</v>
      </c>
      <c r="L46" s="173">
        <f t="shared" si="7"/>
        <v>13</v>
      </c>
      <c r="M46" s="202">
        <f t="shared" si="7"/>
        <v>9</v>
      </c>
      <c r="N46" s="202">
        <f t="shared" si="7"/>
        <v>8</v>
      </c>
      <c r="O46" s="179">
        <f t="shared" si="7"/>
        <v>11</v>
      </c>
      <c r="P46" s="202">
        <f t="shared" si="7"/>
        <v>8</v>
      </c>
      <c r="Q46" s="202">
        <f t="shared" si="7"/>
        <v>6</v>
      </c>
      <c r="R46" s="202">
        <f t="shared" si="7"/>
        <v>5</v>
      </c>
      <c r="S46" s="202">
        <f t="shared" si="7"/>
        <v>5</v>
      </c>
      <c r="T46" s="202">
        <f t="shared" si="7"/>
        <v>9</v>
      </c>
      <c r="U46" s="202">
        <f t="shared" si="7"/>
        <v>0</v>
      </c>
      <c r="V46" s="173">
        <f t="shared" si="7"/>
        <v>230</v>
      </c>
      <c r="W46" s="56"/>
      <c r="X46" s="101" t="s">
        <v>146</v>
      </c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</row>
    <row r="47" spans="1:54" ht="19.5" thickBot="1">
      <c r="A47" s="207" t="s">
        <v>150</v>
      </c>
      <c r="B47" s="208"/>
      <c r="C47" s="199">
        <f aca="true" t="shared" si="8" ref="C47:V47">SUM(C24:C31)</f>
        <v>24.5</v>
      </c>
      <c r="D47" s="199">
        <f t="shared" si="8"/>
        <v>25.5</v>
      </c>
      <c r="E47" s="199">
        <f t="shared" si="8"/>
        <v>26.5</v>
      </c>
      <c r="F47" s="199">
        <f t="shared" si="8"/>
        <v>25</v>
      </c>
      <c r="G47" s="199">
        <f t="shared" si="8"/>
        <v>24</v>
      </c>
      <c r="H47" s="199">
        <f t="shared" si="8"/>
        <v>24.5</v>
      </c>
      <c r="I47" s="199">
        <f t="shared" si="8"/>
        <v>18</v>
      </c>
      <c r="J47" s="209">
        <f t="shared" si="8"/>
        <v>9</v>
      </c>
      <c r="K47" s="199">
        <f t="shared" si="8"/>
        <v>23.5</v>
      </c>
      <c r="L47" s="199">
        <f t="shared" si="8"/>
        <v>20</v>
      </c>
      <c r="M47" s="209">
        <f t="shared" si="8"/>
        <v>10</v>
      </c>
      <c r="N47" s="209">
        <f t="shared" si="8"/>
        <v>10</v>
      </c>
      <c r="O47" s="197">
        <f t="shared" si="8"/>
        <v>12</v>
      </c>
      <c r="P47" s="209">
        <f t="shared" si="8"/>
        <v>12</v>
      </c>
      <c r="Q47" s="209">
        <f t="shared" si="8"/>
        <v>2</v>
      </c>
      <c r="R47" s="209">
        <f t="shared" si="8"/>
        <v>6</v>
      </c>
      <c r="S47" s="209">
        <f t="shared" si="8"/>
        <v>3</v>
      </c>
      <c r="T47" s="209">
        <f t="shared" si="8"/>
        <v>13</v>
      </c>
      <c r="U47" s="209">
        <f t="shared" si="8"/>
        <v>0</v>
      </c>
      <c r="V47" s="199">
        <f t="shared" si="8"/>
        <v>288.5</v>
      </c>
      <c r="W47" s="56"/>
      <c r="X47" s="101" t="s">
        <v>148</v>
      </c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</row>
    <row r="48" spans="1:54" ht="19.5" thickBot="1">
      <c r="A48" s="210" t="s">
        <v>26</v>
      </c>
      <c r="B48" s="211"/>
      <c r="C48" s="212">
        <f aca="true" t="shared" si="9" ref="C48:U48">SUM(C44:C47)</f>
        <v>85.5</v>
      </c>
      <c r="D48" s="213">
        <f t="shared" si="9"/>
        <v>87</v>
      </c>
      <c r="E48" s="213">
        <f t="shared" si="9"/>
        <v>74</v>
      </c>
      <c r="F48" s="213">
        <f t="shared" si="9"/>
        <v>88</v>
      </c>
      <c r="G48" s="213">
        <f t="shared" si="9"/>
        <v>70.5</v>
      </c>
      <c r="H48" s="213">
        <f t="shared" si="9"/>
        <v>72</v>
      </c>
      <c r="I48" s="213">
        <f t="shared" si="9"/>
        <v>71</v>
      </c>
      <c r="J48" s="214">
        <f t="shared" si="9"/>
        <v>32</v>
      </c>
      <c r="K48" s="215">
        <f t="shared" si="9"/>
        <v>79</v>
      </c>
      <c r="L48" s="213">
        <f t="shared" si="9"/>
        <v>56.5</v>
      </c>
      <c r="M48" s="214">
        <f t="shared" si="9"/>
        <v>28</v>
      </c>
      <c r="N48" s="214">
        <f t="shared" si="9"/>
        <v>30</v>
      </c>
      <c r="O48" s="216">
        <f t="shared" si="9"/>
        <v>40.5</v>
      </c>
      <c r="P48" s="214">
        <f t="shared" si="9"/>
        <v>28</v>
      </c>
      <c r="Q48" s="214">
        <f t="shared" si="9"/>
        <v>11</v>
      </c>
      <c r="R48" s="214">
        <f t="shared" si="9"/>
        <v>16</v>
      </c>
      <c r="S48" s="214">
        <f t="shared" si="9"/>
        <v>16</v>
      </c>
      <c r="T48" s="422">
        <f t="shared" si="9"/>
        <v>32</v>
      </c>
      <c r="U48" s="214">
        <f t="shared" si="9"/>
        <v>0</v>
      </c>
      <c r="V48" s="173"/>
      <c r="W48" s="56"/>
      <c r="X48" s="56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</row>
    <row r="51" spans="4:21" s="46" customFormat="1" ht="15.75">
      <c r="D51" s="375"/>
      <c r="E51" s="375"/>
      <c r="F51" s="115"/>
      <c r="G51" s="420"/>
      <c r="H51" s="115"/>
      <c r="I51" s="115"/>
      <c r="J51" s="115"/>
      <c r="K51" s="51"/>
      <c r="L51" s="115"/>
      <c r="M51" s="420"/>
      <c r="N51" s="51"/>
      <c r="O51" s="375"/>
      <c r="P51" s="115"/>
      <c r="Q51" s="115"/>
      <c r="R51" s="115"/>
      <c r="S51" s="375"/>
      <c r="T51" s="115"/>
      <c r="U51" s="375"/>
    </row>
    <row r="52" spans="4:21" s="46" customFormat="1" ht="15.75">
      <c r="D52" s="375"/>
      <c r="E52" s="375"/>
      <c r="F52" s="115"/>
      <c r="G52" s="420"/>
      <c r="H52" s="115"/>
      <c r="I52" s="115"/>
      <c r="J52" s="115"/>
      <c r="K52" s="51"/>
      <c r="L52" s="115"/>
      <c r="M52" s="116"/>
      <c r="N52" s="51"/>
      <c r="O52" s="375"/>
      <c r="P52" s="115"/>
      <c r="Q52" s="115"/>
      <c r="R52" s="115"/>
      <c r="S52" s="375"/>
      <c r="T52" s="115"/>
      <c r="U52" s="375"/>
    </row>
    <row r="53" spans="4:21" s="46" customFormat="1" ht="15.75">
      <c r="D53" s="375"/>
      <c r="E53" s="375"/>
      <c r="F53" s="115"/>
      <c r="G53" s="420"/>
      <c r="H53" s="115"/>
      <c r="I53" s="115"/>
      <c r="J53" s="115"/>
      <c r="K53" s="51"/>
      <c r="L53" s="115"/>
      <c r="M53" s="116"/>
      <c r="N53" s="51"/>
      <c r="O53" s="375"/>
      <c r="P53" s="115"/>
      <c r="Q53" s="115"/>
      <c r="R53" s="115"/>
      <c r="S53" s="375"/>
      <c r="T53" s="115"/>
      <c r="U53" s="375"/>
    </row>
    <row r="54" spans="4:21" s="46" customFormat="1" ht="15.75">
      <c r="D54" s="375"/>
      <c r="E54" s="375"/>
      <c r="F54" s="115"/>
      <c r="G54" s="420"/>
      <c r="H54" s="115"/>
      <c r="I54" s="115"/>
      <c r="J54" s="115"/>
      <c r="K54" s="51"/>
      <c r="L54" s="115"/>
      <c r="M54" s="116"/>
      <c r="N54" s="51"/>
      <c r="O54" s="375"/>
      <c r="P54" s="115"/>
      <c r="Q54" s="115"/>
      <c r="R54" s="115"/>
      <c r="S54" s="375"/>
      <c r="T54" s="115"/>
      <c r="U54" s="375"/>
    </row>
    <row r="55" spans="4:21" s="46" customFormat="1" ht="15.75">
      <c r="D55" s="375"/>
      <c r="E55" s="375"/>
      <c r="F55" s="115"/>
      <c r="G55" s="420"/>
      <c r="H55" s="115"/>
      <c r="I55" s="115"/>
      <c r="J55" s="115"/>
      <c r="K55" s="51"/>
      <c r="L55" s="115"/>
      <c r="M55" s="116"/>
      <c r="N55" s="51"/>
      <c r="O55" s="375"/>
      <c r="P55" s="115"/>
      <c r="Q55" s="115"/>
      <c r="R55" s="115"/>
      <c r="S55" s="375"/>
      <c r="T55" s="115"/>
      <c r="U55" s="375"/>
    </row>
    <row r="56" spans="4:21" s="46" customFormat="1" ht="15.75">
      <c r="D56" s="375"/>
      <c r="E56" s="375"/>
      <c r="F56" s="115"/>
      <c r="G56" s="420"/>
      <c r="H56" s="115"/>
      <c r="I56" s="115"/>
      <c r="J56" s="115"/>
      <c r="K56" s="51"/>
      <c r="L56" s="115"/>
      <c r="M56" s="420"/>
      <c r="N56" s="51"/>
      <c r="O56" s="375"/>
      <c r="P56" s="115"/>
      <c r="Q56" s="115"/>
      <c r="R56" s="115"/>
      <c r="S56" s="375"/>
      <c r="T56" s="115"/>
      <c r="U56" s="375"/>
    </row>
    <row r="57" spans="4:21" s="46" customFormat="1" ht="15.75">
      <c r="D57" s="375"/>
      <c r="E57" s="375"/>
      <c r="F57" s="115"/>
      <c r="G57" s="420"/>
      <c r="H57" s="115"/>
      <c r="I57" s="115"/>
      <c r="J57" s="115"/>
      <c r="K57" s="51"/>
      <c r="L57" s="115"/>
      <c r="M57" s="116"/>
      <c r="N57" s="51"/>
      <c r="O57" s="375"/>
      <c r="P57" s="115"/>
      <c r="Q57" s="115"/>
      <c r="R57" s="115"/>
      <c r="S57" s="375"/>
      <c r="T57" s="115"/>
      <c r="U57" s="375"/>
    </row>
    <row r="58" spans="4:21" s="46" customFormat="1" ht="15.75">
      <c r="D58" s="375"/>
      <c r="E58" s="375"/>
      <c r="F58" s="115"/>
      <c r="G58" s="420"/>
      <c r="H58" s="115"/>
      <c r="I58" s="115"/>
      <c r="J58" s="115"/>
      <c r="K58" s="51"/>
      <c r="L58" s="115"/>
      <c r="M58" s="420"/>
      <c r="N58" s="51"/>
      <c r="O58" s="375"/>
      <c r="P58" s="115"/>
      <c r="Q58" s="115"/>
      <c r="R58" s="115"/>
      <c r="S58" s="375"/>
      <c r="T58" s="115"/>
      <c r="U58" s="375"/>
    </row>
    <row r="59" spans="4:21" s="46" customFormat="1" ht="15.75">
      <c r="D59" s="375"/>
      <c r="E59" s="375"/>
      <c r="F59" s="115"/>
      <c r="G59" s="420"/>
      <c r="H59" s="115"/>
      <c r="I59" s="115"/>
      <c r="J59" s="115"/>
      <c r="K59" s="51"/>
      <c r="L59" s="115"/>
      <c r="M59" s="420"/>
      <c r="N59" s="51"/>
      <c r="O59" s="375"/>
      <c r="P59" s="115"/>
      <c r="Q59" s="115"/>
      <c r="R59" s="115"/>
      <c r="S59" s="375"/>
      <c r="T59" s="115"/>
      <c r="U59" s="375"/>
    </row>
    <row r="60" spans="4:21" s="46" customFormat="1" ht="15.75">
      <c r="D60" s="375"/>
      <c r="E60" s="375"/>
      <c r="F60" s="115"/>
      <c r="G60" s="420"/>
      <c r="H60" s="115"/>
      <c r="I60" s="115"/>
      <c r="J60" s="115"/>
      <c r="K60" s="51"/>
      <c r="L60" s="115"/>
      <c r="M60" s="420"/>
      <c r="N60" s="51"/>
      <c r="O60" s="375"/>
      <c r="P60" s="115"/>
      <c r="Q60" s="115"/>
      <c r="R60" s="115"/>
      <c r="S60" s="375"/>
      <c r="T60" s="115"/>
      <c r="U60" s="375"/>
    </row>
    <row r="61" spans="4:21" s="46" customFormat="1" ht="15.75">
      <c r="D61" s="375"/>
      <c r="E61" s="375"/>
      <c r="F61" s="115"/>
      <c r="G61" s="420"/>
      <c r="H61" s="115"/>
      <c r="I61" s="115"/>
      <c r="J61" s="115"/>
      <c r="K61" s="51"/>
      <c r="L61" s="115"/>
      <c r="M61" s="420"/>
      <c r="N61" s="51"/>
      <c r="O61" s="375"/>
      <c r="P61" s="115"/>
      <c r="Q61" s="115"/>
      <c r="R61" s="115"/>
      <c r="S61" s="375"/>
      <c r="T61" s="115"/>
      <c r="U61" s="375"/>
    </row>
    <row r="62" spans="4:21" s="46" customFormat="1" ht="15.75">
      <c r="D62" s="375"/>
      <c r="E62" s="375"/>
      <c r="F62" s="115"/>
      <c r="G62" s="421"/>
      <c r="H62" s="115"/>
      <c r="I62" s="115"/>
      <c r="J62" s="115"/>
      <c r="K62" s="51"/>
      <c r="L62" s="115"/>
      <c r="M62" s="420"/>
      <c r="N62" s="51"/>
      <c r="O62" s="375"/>
      <c r="P62" s="115"/>
      <c r="Q62" s="115"/>
      <c r="R62" s="115"/>
      <c r="S62" s="375"/>
      <c r="T62" s="115"/>
      <c r="U62" s="375"/>
    </row>
    <row r="63" spans="4:21" s="46" customFormat="1" ht="15.75">
      <c r="D63" s="375"/>
      <c r="E63" s="375"/>
      <c r="F63" s="115"/>
      <c r="G63" s="420"/>
      <c r="H63" s="115"/>
      <c r="I63" s="115"/>
      <c r="J63" s="115"/>
      <c r="K63" s="51"/>
      <c r="L63" s="115"/>
      <c r="M63" s="116"/>
      <c r="N63" s="51"/>
      <c r="O63" s="375"/>
      <c r="P63" s="115"/>
      <c r="Q63" s="115"/>
      <c r="R63" s="115"/>
      <c r="S63" s="375"/>
      <c r="T63" s="115"/>
      <c r="U63" s="375"/>
    </row>
    <row r="64" spans="4:21" s="46" customFormat="1" ht="15.75">
      <c r="D64" s="375"/>
      <c r="E64" s="375"/>
      <c r="F64" s="115"/>
      <c r="G64" s="420"/>
      <c r="H64" s="115"/>
      <c r="I64" s="115"/>
      <c r="J64" s="115"/>
      <c r="K64" s="51"/>
      <c r="L64" s="115"/>
      <c r="M64" s="420"/>
      <c r="N64" s="51"/>
      <c r="O64" s="375"/>
      <c r="P64" s="115"/>
      <c r="Q64" s="115"/>
      <c r="R64" s="115"/>
      <c r="S64" s="375"/>
      <c r="T64" s="115"/>
      <c r="U64" s="375"/>
    </row>
    <row r="65" spans="4:21" s="46" customFormat="1" ht="15.75">
      <c r="D65" s="375"/>
      <c r="E65" s="375"/>
      <c r="F65" s="115"/>
      <c r="G65" s="420"/>
      <c r="H65" s="115"/>
      <c r="I65" s="115"/>
      <c r="J65" s="115"/>
      <c r="K65" s="51"/>
      <c r="L65" s="115"/>
      <c r="M65" s="116"/>
      <c r="N65" s="51"/>
      <c r="O65" s="375"/>
      <c r="P65" s="115"/>
      <c r="Q65" s="115"/>
      <c r="R65" s="115"/>
      <c r="S65" s="375"/>
      <c r="T65" s="115"/>
      <c r="U65" s="375"/>
    </row>
    <row r="66" spans="4:21" s="46" customFormat="1" ht="15.75">
      <c r="D66" s="375"/>
      <c r="E66" s="375"/>
      <c r="F66" s="115"/>
      <c r="G66" s="420"/>
      <c r="H66" s="115"/>
      <c r="I66" s="115"/>
      <c r="J66" s="115"/>
      <c r="K66" s="51"/>
      <c r="L66" s="115"/>
      <c r="M66" s="116"/>
      <c r="N66" s="51"/>
      <c r="O66" s="375"/>
      <c r="P66" s="115"/>
      <c r="Q66" s="115"/>
      <c r="R66" s="115"/>
      <c r="S66" s="375"/>
      <c r="T66" s="115"/>
      <c r="U66" s="375"/>
    </row>
    <row r="67" spans="4:21" s="46" customFormat="1" ht="15.75">
      <c r="D67" s="375"/>
      <c r="E67" s="375"/>
      <c r="F67" s="115"/>
      <c r="G67" s="420"/>
      <c r="H67" s="115"/>
      <c r="I67" s="115"/>
      <c r="J67" s="115"/>
      <c r="K67" s="51"/>
      <c r="L67" s="115"/>
      <c r="M67" s="420"/>
      <c r="N67" s="51"/>
      <c r="O67" s="375"/>
      <c r="P67" s="115"/>
      <c r="Q67" s="115"/>
      <c r="R67" s="115"/>
      <c r="S67" s="375"/>
      <c r="T67" s="115"/>
      <c r="U67" s="375"/>
    </row>
    <row r="68" spans="4:21" s="46" customFormat="1" ht="15.75">
      <c r="D68" s="375"/>
      <c r="E68" s="375"/>
      <c r="F68" s="115"/>
      <c r="G68" s="420"/>
      <c r="H68" s="115"/>
      <c r="I68" s="115"/>
      <c r="J68" s="115"/>
      <c r="K68" s="51"/>
      <c r="L68" s="115"/>
      <c r="M68" s="420"/>
      <c r="N68" s="51"/>
      <c r="O68" s="375"/>
      <c r="P68" s="115"/>
      <c r="Q68" s="115"/>
      <c r="R68" s="115"/>
      <c r="S68" s="375"/>
      <c r="T68" s="115"/>
      <c r="U68" s="375"/>
    </row>
    <row r="69" spans="4:21" s="46" customFormat="1" ht="15.75">
      <c r="D69" s="375"/>
      <c r="E69" s="375"/>
      <c r="F69" s="115"/>
      <c r="G69" s="420"/>
      <c r="H69" s="115"/>
      <c r="I69" s="115"/>
      <c r="J69" s="115"/>
      <c r="K69" s="51"/>
      <c r="L69" s="115"/>
      <c r="M69" s="420"/>
      <c r="N69" s="51"/>
      <c r="O69" s="375"/>
      <c r="P69" s="115"/>
      <c r="Q69" s="115"/>
      <c r="R69" s="115"/>
      <c r="S69" s="375"/>
      <c r="T69" s="115"/>
      <c r="U69" s="375"/>
    </row>
    <row r="70" spans="4:21" s="46" customFormat="1" ht="15.75">
      <c r="D70" s="375"/>
      <c r="E70" s="375"/>
      <c r="F70" s="115"/>
      <c r="G70" s="420"/>
      <c r="H70" s="115"/>
      <c r="I70" s="115"/>
      <c r="J70" s="115"/>
      <c r="K70" s="51"/>
      <c r="L70" s="115"/>
      <c r="M70" s="420"/>
      <c r="N70" s="51"/>
      <c r="O70" s="375"/>
      <c r="P70" s="115"/>
      <c r="Q70" s="115"/>
      <c r="R70" s="115"/>
      <c r="S70" s="375"/>
      <c r="T70" s="115"/>
      <c r="U70" s="375"/>
    </row>
    <row r="71" spans="4:21" s="46" customFormat="1" ht="15.75">
      <c r="D71" s="375"/>
      <c r="E71" s="375"/>
      <c r="F71" s="115"/>
      <c r="G71" s="420"/>
      <c r="H71" s="115"/>
      <c r="I71" s="115"/>
      <c r="J71" s="115"/>
      <c r="K71" s="51"/>
      <c r="L71" s="115"/>
      <c r="M71" s="116"/>
      <c r="N71" s="51"/>
      <c r="O71" s="375"/>
      <c r="P71" s="115"/>
      <c r="Q71" s="115"/>
      <c r="R71" s="115"/>
      <c r="S71" s="375"/>
      <c r="T71" s="115"/>
      <c r="U71" s="375"/>
    </row>
    <row r="72" spans="4:21" s="46" customFormat="1" ht="15.75">
      <c r="D72" s="375"/>
      <c r="E72" s="375"/>
      <c r="F72" s="115"/>
      <c r="G72" s="420"/>
      <c r="H72" s="115"/>
      <c r="I72" s="115"/>
      <c r="J72" s="115"/>
      <c r="K72" s="51"/>
      <c r="L72" s="115"/>
      <c r="M72" s="420"/>
      <c r="N72" s="51"/>
      <c r="O72" s="375"/>
      <c r="P72" s="115"/>
      <c r="Q72" s="115"/>
      <c r="R72" s="115"/>
      <c r="S72" s="375"/>
      <c r="T72" s="115"/>
      <c r="U72" s="375"/>
    </row>
    <row r="73" spans="4:21" s="46" customFormat="1" ht="15.75">
      <c r="D73" s="375"/>
      <c r="E73" s="375"/>
      <c r="F73" s="115"/>
      <c r="G73" s="420"/>
      <c r="H73" s="115"/>
      <c r="I73" s="115"/>
      <c r="J73" s="115"/>
      <c r="K73" s="51"/>
      <c r="L73" s="115"/>
      <c r="M73" s="116"/>
      <c r="N73" s="51"/>
      <c r="O73" s="375"/>
      <c r="P73" s="115"/>
      <c r="Q73" s="115"/>
      <c r="R73" s="115"/>
      <c r="S73" s="375"/>
      <c r="T73" s="115"/>
      <c r="U73" s="375"/>
    </row>
    <row r="74" spans="4:21" s="46" customFormat="1" ht="15.75">
      <c r="D74" s="375"/>
      <c r="E74" s="375"/>
      <c r="F74" s="115"/>
      <c r="G74" s="420"/>
      <c r="H74" s="115"/>
      <c r="I74" s="115"/>
      <c r="J74" s="115"/>
      <c r="K74" s="51"/>
      <c r="L74" s="115"/>
      <c r="M74" s="116"/>
      <c r="N74" s="51"/>
      <c r="O74" s="375"/>
      <c r="P74" s="115"/>
      <c r="Q74" s="115"/>
      <c r="R74" s="115"/>
      <c r="S74" s="375"/>
      <c r="T74" s="115"/>
      <c r="U74" s="375"/>
    </row>
    <row r="75" spans="4:21" s="46" customFormat="1" ht="15.75">
      <c r="D75" s="375"/>
      <c r="E75" s="375"/>
      <c r="F75" s="115"/>
      <c r="G75" s="420"/>
      <c r="H75" s="115"/>
      <c r="I75" s="115"/>
      <c r="J75" s="115"/>
      <c r="K75" s="51"/>
      <c r="L75" s="115"/>
      <c r="M75" s="116"/>
      <c r="N75" s="51"/>
      <c r="O75" s="375"/>
      <c r="P75" s="115"/>
      <c r="Q75" s="115"/>
      <c r="R75" s="115"/>
      <c r="S75" s="375"/>
      <c r="T75" s="115"/>
      <c r="U75" s="375"/>
    </row>
    <row r="76" spans="4:21" s="46" customFormat="1" ht="15.75">
      <c r="D76" s="375"/>
      <c r="E76" s="375"/>
      <c r="F76" s="115"/>
      <c r="G76" s="420"/>
      <c r="H76" s="115"/>
      <c r="I76" s="115"/>
      <c r="J76" s="115"/>
      <c r="K76" s="51"/>
      <c r="L76" s="115"/>
      <c r="M76" s="116"/>
      <c r="N76" s="51"/>
      <c r="O76" s="375"/>
      <c r="P76" s="115"/>
      <c r="Q76" s="115"/>
      <c r="R76" s="115"/>
      <c r="S76" s="375"/>
      <c r="T76" s="115"/>
      <c r="U76" s="375"/>
    </row>
    <row r="77" spans="4:21" s="46" customFormat="1" ht="15.75">
      <c r="D77" s="375"/>
      <c r="E77" s="375"/>
      <c r="F77" s="115"/>
      <c r="G77" s="420"/>
      <c r="H77" s="115"/>
      <c r="I77" s="115"/>
      <c r="J77" s="115"/>
      <c r="K77" s="51"/>
      <c r="L77" s="115"/>
      <c r="M77" s="116"/>
      <c r="N77" s="51"/>
      <c r="O77" s="375"/>
      <c r="P77" s="115"/>
      <c r="Q77" s="115"/>
      <c r="R77" s="115"/>
      <c r="S77" s="375"/>
      <c r="T77" s="115"/>
      <c r="U77" s="375"/>
    </row>
    <row r="78" spans="4:21" s="46" customFormat="1" ht="15.75">
      <c r="D78" s="375"/>
      <c r="E78" s="375"/>
      <c r="F78" s="115"/>
      <c r="G78" s="420"/>
      <c r="H78" s="115"/>
      <c r="I78" s="115"/>
      <c r="J78" s="115"/>
      <c r="K78" s="51"/>
      <c r="L78" s="115"/>
      <c r="M78" s="420"/>
      <c r="N78" s="51"/>
      <c r="O78" s="375"/>
      <c r="P78" s="115"/>
      <c r="Q78" s="115"/>
      <c r="R78" s="115"/>
      <c r="S78" s="375"/>
      <c r="T78" s="115"/>
      <c r="U78" s="375"/>
    </row>
    <row r="79" spans="4:21" s="46" customFormat="1" ht="15.75">
      <c r="D79" s="375"/>
      <c r="E79" s="375"/>
      <c r="F79" s="115"/>
      <c r="G79" s="420"/>
      <c r="H79" s="115"/>
      <c r="I79" s="115"/>
      <c r="J79" s="115"/>
      <c r="K79" s="51"/>
      <c r="L79" s="115"/>
      <c r="M79" s="116"/>
      <c r="N79" s="51"/>
      <c r="O79" s="375"/>
      <c r="P79" s="115"/>
      <c r="Q79" s="115"/>
      <c r="R79" s="115"/>
      <c r="S79" s="375"/>
      <c r="T79" s="115"/>
      <c r="U79" s="375"/>
    </row>
    <row r="80" spans="4:21" s="46" customFormat="1" ht="15.75">
      <c r="D80" s="375"/>
      <c r="E80" s="375"/>
      <c r="F80" s="115"/>
      <c r="G80" s="420"/>
      <c r="H80" s="115"/>
      <c r="I80" s="115"/>
      <c r="J80" s="115"/>
      <c r="K80" s="51"/>
      <c r="L80" s="115"/>
      <c r="M80" s="420"/>
      <c r="N80" s="51"/>
      <c r="O80" s="375"/>
      <c r="P80" s="115"/>
      <c r="Q80" s="115"/>
      <c r="R80" s="115"/>
      <c r="S80" s="375"/>
      <c r="T80" s="115"/>
      <c r="U80" s="375"/>
    </row>
    <row r="81" spans="4:21" s="46" customFormat="1" ht="15.75">
      <c r="D81" s="375"/>
      <c r="E81" s="375"/>
      <c r="F81" s="115"/>
      <c r="G81" s="377"/>
      <c r="H81" s="115"/>
      <c r="I81" s="115"/>
      <c r="J81" s="115"/>
      <c r="K81" s="51"/>
      <c r="L81" s="115"/>
      <c r="M81" s="116"/>
      <c r="N81" s="51"/>
      <c r="O81" s="375"/>
      <c r="P81" s="115"/>
      <c r="Q81" s="115"/>
      <c r="R81" s="115"/>
      <c r="S81" s="375"/>
      <c r="T81" s="115"/>
      <c r="U81" s="375"/>
    </row>
  </sheetData>
  <sheetProtection/>
  <mergeCells count="2">
    <mergeCell ref="B11:B21"/>
    <mergeCell ref="B32:B42"/>
  </mergeCells>
  <printOptions/>
  <pageMargins left="0.21" right="0.09" top="0.21" bottom="0.17" header="0.16" footer="0.13"/>
  <pageSetup horizontalDpi="100" verticalDpi="1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81"/>
  <sheetViews>
    <sheetView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AH14" sqref="AH14"/>
    </sheetView>
  </sheetViews>
  <sheetFormatPr defaultColWidth="9.140625" defaultRowHeight="15"/>
  <cols>
    <col min="1" max="1" width="15.28125" style="46" bestFit="1" customWidth="1"/>
    <col min="2" max="2" width="6.57421875" style="47" customWidth="1"/>
    <col min="3" max="20" width="3.7109375" style="51" customWidth="1"/>
    <col min="21" max="21" width="4.28125" style="51" customWidth="1"/>
    <col min="22" max="22" width="5.7109375" style="51" customWidth="1"/>
    <col min="23" max="23" width="2.00390625" style="51" customWidth="1"/>
    <col min="24" max="24" width="3.7109375" style="51" hidden="1" customWidth="1"/>
    <col min="25" max="39" width="3.7109375" style="115" customWidth="1"/>
    <col min="40" max="40" width="3.140625" style="115" customWidth="1"/>
    <col min="41" max="53" width="3.7109375" style="115" customWidth="1"/>
    <col min="54" max="54" width="4.421875" style="115" customWidth="1"/>
    <col min="55" max="16384" width="9.140625" style="46" customWidth="1"/>
  </cols>
  <sheetData>
    <row r="1" spans="1:22" ht="8.25" customHeight="1">
      <c r="A1" s="160"/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54" ht="30" customHeight="1">
      <c r="A2" s="163" t="s">
        <v>152</v>
      </c>
      <c r="B2" s="161"/>
      <c r="C2" s="164">
        <v>1001</v>
      </c>
      <c r="D2" s="164">
        <v>1004</v>
      </c>
      <c r="E2" s="164">
        <v>1003</v>
      </c>
      <c r="F2" s="164">
        <v>1006</v>
      </c>
      <c r="G2" s="164">
        <v>1005</v>
      </c>
      <c r="H2" s="164">
        <v>1007</v>
      </c>
      <c r="I2" s="164">
        <v>1007</v>
      </c>
      <c r="J2" s="164">
        <v>1010</v>
      </c>
      <c r="K2" s="164">
        <v>1001</v>
      </c>
      <c r="L2" s="164">
        <v>1006</v>
      </c>
      <c r="M2" s="164">
        <v>1002</v>
      </c>
      <c r="N2" s="164">
        <v>1002</v>
      </c>
      <c r="O2" s="164">
        <v>1005</v>
      </c>
      <c r="P2" s="164">
        <v>1008</v>
      </c>
      <c r="Q2" s="164">
        <v>1009</v>
      </c>
      <c r="R2" s="164">
        <v>1011</v>
      </c>
      <c r="S2" s="164">
        <v>1003</v>
      </c>
      <c r="T2" s="165">
        <v>1012</v>
      </c>
      <c r="U2" s="164">
        <v>1004</v>
      </c>
      <c r="V2" s="166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8"/>
    </row>
    <row r="3" spans="1:54" ht="43.5" customHeight="1">
      <c r="A3" s="169" t="s">
        <v>153</v>
      </c>
      <c r="B3" s="161"/>
      <c r="C3" s="170" t="s">
        <v>0</v>
      </c>
      <c r="D3" s="170" t="s">
        <v>1</v>
      </c>
      <c r="E3" s="170" t="s">
        <v>2</v>
      </c>
      <c r="F3" s="170" t="s">
        <v>3</v>
      </c>
      <c r="G3" s="170" t="s">
        <v>4</v>
      </c>
      <c r="H3" s="170" t="s">
        <v>5</v>
      </c>
      <c r="I3" s="170" t="s">
        <v>6</v>
      </c>
      <c r="J3" s="171" t="s">
        <v>7</v>
      </c>
      <c r="K3" s="171" t="s">
        <v>8</v>
      </c>
      <c r="L3" s="170" t="s">
        <v>9</v>
      </c>
      <c r="M3" s="171" t="s">
        <v>10</v>
      </c>
      <c r="N3" s="171" t="s">
        <v>11</v>
      </c>
      <c r="O3" s="170" t="s">
        <v>12</v>
      </c>
      <c r="P3" s="170" t="s">
        <v>13</v>
      </c>
      <c r="Q3" s="170" t="s">
        <v>14</v>
      </c>
      <c r="R3" s="170" t="s">
        <v>15</v>
      </c>
      <c r="S3" s="170" t="s">
        <v>16</v>
      </c>
      <c r="T3" s="172" t="s">
        <v>17</v>
      </c>
      <c r="U3" s="170" t="s">
        <v>18</v>
      </c>
      <c r="V3" s="173"/>
      <c r="W3" s="56"/>
      <c r="X3" s="56"/>
      <c r="Y3" s="174"/>
      <c r="Z3" s="174"/>
      <c r="AA3" s="174"/>
      <c r="AB3" s="174"/>
      <c r="AC3" s="174"/>
      <c r="AD3" s="175"/>
      <c r="AE3" s="174"/>
      <c r="AF3" s="175"/>
      <c r="AG3" s="174"/>
      <c r="AH3" s="174"/>
      <c r="AI3" s="174"/>
      <c r="AJ3" s="175"/>
      <c r="AK3" s="174"/>
      <c r="AL3" s="175"/>
      <c r="AM3" s="174"/>
      <c r="AN3" s="174"/>
      <c r="AO3" s="174"/>
      <c r="AP3" s="175"/>
      <c r="AQ3" s="175"/>
      <c r="AR3" s="175"/>
      <c r="AS3" s="175"/>
      <c r="AT3" s="175"/>
      <c r="AU3" s="175"/>
      <c r="AV3" s="175"/>
      <c r="AW3" s="176"/>
      <c r="AX3" s="176"/>
      <c r="AY3" s="175"/>
      <c r="AZ3" s="175"/>
      <c r="BA3" s="175"/>
      <c r="BB3" s="174"/>
    </row>
    <row r="4" spans="1:54" ht="16.5">
      <c r="A4" s="177" t="s">
        <v>65</v>
      </c>
      <c r="B4" s="178" t="s">
        <v>66</v>
      </c>
      <c r="C4" s="179">
        <v>4</v>
      </c>
      <c r="D4" s="179">
        <v>4</v>
      </c>
      <c r="E4" s="179">
        <v>2</v>
      </c>
      <c r="F4" s="179">
        <v>4</v>
      </c>
      <c r="G4" s="179">
        <v>1</v>
      </c>
      <c r="H4" s="179">
        <v>4</v>
      </c>
      <c r="I4" s="179">
        <v>4</v>
      </c>
      <c r="J4" s="180">
        <v>3</v>
      </c>
      <c r="K4" s="179">
        <v>4</v>
      </c>
      <c r="L4" s="179">
        <v>3</v>
      </c>
      <c r="M4" s="179">
        <v>1</v>
      </c>
      <c r="N4" s="179">
        <v>2</v>
      </c>
      <c r="O4" s="179">
        <v>1</v>
      </c>
      <c r="P4" s="179">
        <v>1</v>
      </c>
      <c r="Q4" s="179">
        <v>2</v>
      </c>
      <c r="R4" s="179">
        <v>1</v>
      </c>
      <c r="S4" s="179">
        <v>1</v>
      </c>
      <c r="T4" s="181">
        <v>1</v>
      </c>
      <c r="U4" s="179"/>
      <c r="V4" s="173">
        <f aca="true" t="shared" si="0" ref="V4:V21">SUM(C4:T4)</f>
        <v>43</v>
      </c>
      <c r="W4" s="56"/>
      <c r="X4" s="63" t="s">
        <v>67</v>
      </c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</row>
    <row r="5" spans="1:54" ht="16.5">
      <c r="A5" s="177" t="s">
        <v>68</v>
      </c>
      <c r="B5" s="178" t="s">
        <v>69</v>
      </c>
      <c r="C5" s="179">
        <v>2</v>
      </c>
      <c r="D5" s="179">
        <v>2</v>
      </c>
      <c r="E5" s="179">
        <v>2</v>
      </c>
      <c r="F5" s="179">
        <v>2</v>
      </c>
      <c r="G5" s="179">
        <v>2</v>
      </c>
      <c r="H5" s="179">
        <v>2</v>
      </c>
      <c r="I5" s="179">
        <v>2</v>
      </c>
      <c r="J5" s="179">
        <v>2</v>
      </c>
      <c r="K5" s="179">
        <v>2</v>
      </c>
      <c r="L5" s="179">
        <v>2</v>
      </c>
      <c r="M5" s="179"/>
      <c r="N5" s="179">
        <v>2</v>
      </c>
      <c r="O5" s="179">
        <v>2</v>
      </c>
      <c r="P5" s="179">
        <v>2</v>
      </c>
      <c r="Q5" s="179">
        <v>2</v>
      </c>
      <c r="R5" s="179"/>
      <c r="S5" s="179"/>
      <c r="T5" s="181"/>
      <c r="U5" s="179"/>
      <c r="V5" s="173">
        <f t="shared" si="0"/>
        <v>28</v>
      </c>
      <c r="W5" s="56"/>
      <c r="X5" s="63" t="s">
        <v>70</v>
      </c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</row>
    <row r="6" spans="1:54" ht="16.5">
      <c r="A6" s="177" t="s">
        <v>72</v>
      </c>
      <c r="B6" s="183" t="s">
        <v>154</v>
      </c>
      <c r="C6" s="179">
        <v>4</v>
      </c>
      <c r="D6" s="179">
        <v>4</v>
      </c>
      <c r="E6" s="179">
        <v>2</v>
      </c>
      <c r="F6" s="179">
        <v>4</v>
      </c>
      <c r="G6" s="179">
        <v>4</v>
      </c>
      <c r="H6" s="179">
        <v>4</v>
      </c>
      <c r="I6" s="179"/>
      <c r="J6" s="179">
        <v>1</v>
      </c>
      <c r="K6" s="179">
        <v>4</v>
      </c>
      <c r="L6" s="179">
        <v>2</v>
      </c>
      <c r="M6" s="179">
        <v>1.5</v>
      </c>
      <c r="N6" s="179"/>
      <c r="O6" s="179">
        <v>2</v>
      </c>
      <c r="P6" s="179">
        <v>1.5</v>
      </c>
      <c r="Q6" s="179"/>
      <c r="R6" s="179"/>
      <c r="S6" s="179"/>
      <c r="T6" s="181"/>
      <c r="U6" s="179"/>
      <c r="V6" s="173">
        <f t="shared" si="0"/>
        <v>34</v>
      </c>
      <c r="W6" s="56"/>
      <c r="X6" s="63" t="s">
        <v>74</v>
      </c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</row>
    <row r="7" spans="1:54" ht="16.5">
      <c r="A7" s="177" t="s">
        <v>75</v>
      </c>
      <c r="B7" s="178" t="s">
        <v>76</v>
      </c>
      <c r="C7" s="179">
        <v>2</v>
      </c>
      <c r="D7" s="179">
        <v>2</v>
      </c>
      <c r="E7" s="179">
        <v>2</v>
      </c>
      <c r="F7" s="179">
        <v>2</v>
      </c>
      <c r="G7" s="179">
        <v>2</v>
      </c>
      <c r="H7" s="179">
        <v>2</v>
      </c>
      <c r="I7" s="179">
        <v>2</v>
      </c>
      <c r="J7" s="179"/>
      <c r="K7" s="179">
        <v>2</v>
      </c>
      <c r="L7" s="179">
        <v>2</v>
      </c>
      <c r="M7" s="179">
        <v>2</v>
      </c>
      <c r="N7" s="179"/>
      <c r="O7" s="179">
        <v>2</v>
      </c>
      <c r="P7" s="179"/>
      <c r="Q7" s="179"/>
      <c r="R7" s="179">
        <v>1</v>
      </c>
      <c r="S7" s="179"/>
      <c r="T7" s="181"/>
      <c r="U7" s="179"/>
      <c r="V7" s="173">
        <f t="shared" si="0"/>
        <v>23</v>
      </c>
      <c r="W7" s="56"/>
      <c r="X7" s="63" t="s">
        <v>77</v>
      </c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</row>
    <row r="8" spans="1:54" ht="16.5">
      <c r="A8" s="177" t="s">
        <v>78</v>
      </c>
      <c r="B8" s="184" t="s">
        <v>79</v>
      </c>
      <c r="C8" s="179">
        <v>7</v>
      </c>
      <c r="D8" s="179">
        <v>8</v>
      </c>
      <c r="E8" s="179">
        <v>5</v>
      </c>
      <c r="F8" s="179">
        <v>7</v>
      </c>
      <c r="G8" s="179">
        <v>6.5</v>
      </c>
      <c r="H8" s="179">
        <v>4</v>
      </c>
      <c r="I8" s="179">
        <v>6</v>
      </c>
      <c r="J8" s="179">
        <v>1</v>
      </c>
      <c r="K8" s="179">
        <v>3</v>
      </c>
      <c r="L8" s="179">
        <v>3</v>
      </c>
      <c r="M8" s="179">
        <v>3</v>
      </c>
      <c r="N8" s="179">
        <v>2</v>
      </c>
      <c r="O8" s="179">
        <v>1</v>
      </c>
      <c r="P8" s="179">
        <v>2</v>
      </c>
      <c r="Q8" s="179"/>
      <c r="R8" s="179"/>
      <c r="S8" s="179"/>
      <c r="T8" s="181">
        <v>2</v>
      </c>
      <c r="U8" s="179"/>
      <c r="V8" s="173">
        <f t="shared" si="0"/>
        <v>60.5</v>
      </c>
      <c r="W8" s="56"/>
      <c r="X8" s="63" t="s">
        <v>80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</row>
    <row r="9" spans="1:54" ht="16.5">
      <c r="A9" s="177" t="s">
        <v>78</v>
      </c>
      <c r="B9" s="184" t="s">
        <v>81</v>
      </c>
      <c r="C9" s="179">
        <v>7</v>
      </c>
      <c r="D9" s="179">
        <v>7</v>
      </c>
      <c r="E9" s="179">
        <v>7</v>
      </c>
      <c r="F9" s="179">
        <v>7</v>
      </c>
      <c r="G9" s="179">
        <v>7</v>
      </c>
      <c r="H9" s="179">
        <v>7</v>
      </c>
      <c r="I9" s="179">
        <v>4</v>
      </c>
      <c r="J9" s="179">
        <v>4</v>
      </c>
      <c r="K9" s="179">
        <v>6</v>
      </c>
      <c r="L9" s="179">
        <v>3</v>
      </c>
      <c r="M9" s="179"/>
      <c r="N9" s="179">
        <v>1</v>
      </c>
      <c r="O9" s="179"/>
      <c r="P9" s="179">
        <v>2</v>
      </c>
      <c r="Q9" s="179"/>
      <c r="R9" s="179">
        <v>2</v>
      </c>
      <c r="S9" s="179"/>
      <c r="T9" s="181">
        <v>4</v>
      </c>
      <c r="U9" s="179"/>
      <c r="V9" s="173">
        <f t="shared" si="0"/>
        <v>68</v>
      </c>
      <c r="W9" s="56"/>
      <c r="X9" s="63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</row>
    <row r="10" spans="1:54" ht="16.5">
      <c r="A10" s="177" t="s">
        <v>82</v>
      </c>
      <c r="B10" s="184" t="s">
        <v>83</v>
      </c>
      <c r="C10" s="179">
        <v>2</v>
      </c>
      <c r="D10" s="179">
        <v>2</v>
      </c>
      <c r="E10" s="179">
        <v>2</v>
      </c>
      <c r="F10" s="179"/>
      <c r="G10" s="179"/>
      <c r="H10" s="179">
        <v>1</v>
      </c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81"/>
      <c r="U10" s="179"/>
      <c r="V10" s="173">
        <f t="shared" si="0"/>
        <v>7</v>
      </c>
      <c r="W10" s="56"/>
      <c r="X10" s="63" t="s">
        <v>84</v>
      </c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</row>
    <row r="11" spans="1:54" ht="16.5">
      <c r="A11" s="177" t="s">
        <v>85</v>
      </c>
      <c r="B11" s="458" t="s">
        <v>86</v>
      </c>
      <c r="C11" s="179">
        <v>2</v>
      </c>
      <c r="D11" s="179">
        <v>2</v>
      </c>
      <c r="E11" s="179">
        <v>2</v>
      </c>
      <c r="F11" s="179">
        <v>2</v>
      </c>
      <c r="G11" s="179">
        <v>2</v>
      </c>
      <c r="H11" s="179">
        <v>2</v>
      </c>
      <c r="I11" s="179">
        <v>2</v>
      </c>
      <c r="J11" s="179">
        <v>2</v>
      </c>
      <c r="K11" s="179">
        <v>2</v>
      </c>
      <c r="L11" s="179">
        <v>2</v>
      </c>
      <c r="M11" s="179">
        <v>2</v>
      </c>
      <c r="N11" s="179">
        <v>2</v>
      </c>
      <c r="O11" s="179">
        <v>2</v>
      </c>
      <c r="P11" s="179">
        <v>2</v>
      </c>
      <c r="Q11" s="179"/>
      <c r="R11" s="179"/>
      <c r="S11" s="179"/>
      <c r="T11" s="181">
        <v>1</v>
      </c>
      <c r="U11" s="179"/>
      <c r="V11" s="173">
        <f t="shared" si="0"/>
        <v>29</v>
      </c>
      <c r="W11" s="56"/>
      <c r="X11" s="63" t="s">
        <v>87</v>
      </c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</row>
    <row r="12" spans="1:54" ht="16.5">
      <c r="A12" s="177" t="s">
        <v>88</v>
      </c>
      <c r="B12" s="459"/>
      <c r="C12" s="179">
        <v>2</v>
      </c>
      <c r="D12" s="179">
        <v>2</v>
      </c>
      <c r="E12" s="179">
        <v>2</v>
      </c>
      <c r="F12" s="179">
        <v>2</v>
      </c>
      <c r="G12" s="179">
        <v>1</v>
      </c>
      <c r="H12" s="179">
        <v>2</v>
      </c>
      <c r="I12" s="179">
        <v>1</v>
      </c>
      <c r="J12" s="179"/>
      <c r="K12" s="179">
        <v>1</v>
      </c>
      <c r="L12" s="179">
        <v>1</v>
      </c>
      <c r="M12" s="179">
        <v>2</v>
      </c>
      <c r="N12" s="179"/>
      <c r="O12" s="179">
        <v>1</v>
      </c>
      <c r="P12" s="179"/>
      <c r="Q12" s="179"/>
      <c r="R12" s="179"/>
      <c r="S12" s="179"/>
      <c r="T12" s="181">
        <v>1</v>
      </c>
      <c r="U12" s="179"/>
      <c r="V12" s="173">
        <f t="shared" si="0"/>
        <v>18</v>
      </c>
      <c r="W12" s="56"/>
      <c r="X12" s="63" t="s">
        <v>89</v>
      </c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</row>
    <row r="13" spans="1:54" ht="16.5">
      <c r="A13" s="177" t="s">
        <v>90</v>
      </c>
      <c r="B13" s="459"/>
      <c r="C13" s="179">
        <v>1</v>
      </c>
      <c r="D13" s="179">
        <v>1</v>
      </c>
      <c r="E13" s="179">
        <v>1</v>
      </c>
      <c r="F13" s="179">
        <v>1</v>
      </c>
      <c r="G13" s="179">
        <v>1</v>
      </c>
      <c r="H13" s="179">
        <v>1</v>
      </c>
      <c r="I13" s="179">
        <v>1</v>
      </c>
      <c r="J13" s="179">
        <v>1</v>
      </c>
      <c r="K13" s="179">
        <v>1</v>
      </c>
      <c r="L13" s="179">
        <v>1</v>
      </c>
      <c r="M13" s="179">
        <v>1</v>
      </c>
      <c r="N13" s="179"/>
      <c r="O13" s="179">
        <v>1</v>
      </c>
      <c r="P13" s="179"/>
      <c r="Q13" s="179"/>
      <c r="R13" s="179"/>
      <c r="S13" s="179"/>
      <c r="T13" s="181">
        <v>1</v>
      </c>
      <c r="U13" s="179"/>
      <c r="V13" s="173">
        <f t="shared" si="0"/>
        <v>13</v>
      </c>
      <c r="W13" s="56"/>
      <c r="X13" s="63" t="s">
        <v>91</v>
      </c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</row>
    <row r="14" spans="1:54" ht="16.5">
      <c r="A14" s="177" t="s">
        <v>92</v>
      </c>
      <c r="B14" s="459"/>
      <c r="C14" s="179">
        <v>1</v>
      </c>
      <c r="D14" s="179">
        <v>1</v>
      </c>
      <c r="E14" s="179">
        <v>1</v>
      </c>
      <c r="F14" s="179">
        <v>1</v>
      </c>
      <c r="G14" s="179">
        <v>1</v>
      </c>
      <c r="H14" s="179">
        <v>1</v>
      </c>
      <c r="I14" s="179">
        <v>1</v>
      </c>
      <c r="J14" s="179">
        <v>1</v>
      </c>
      <c r="K14" s="179">
        <v>1</v>
      </c>
      <c r="L14" s="179">
        <v>1</v>
      </c>
      <c r="M14" s="179">
        <v>1</v>
      </c>
      <c r="N14" s="179">
        <v>1</v>
      </c>
      <c r="O14" s="179">
        <v>1</v>
      </c>
      <c r="P14" s="179">
        <v>1</v>
      </c>
      <c r="Q14" s="179"/>
      <c r="R14" s="179"/>
      <c r="S14" s="179"/>
      <c r="T14" s="181">
        <v>1</v>
      </c>
      <c r="U14" s="179"/>
      <c r="V14" s="173">
        <f t="shared" si="0"/>
        <v>15</v>
      </c>
      <c r="W14" s="56"/>
      <c r="X14" s="63" t="s">
        <v>93</v>
      </c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</row>
    <row r="15" spans="1:54" ht="16.5">
      <c r="A15" s="177" t="s">
        <v>94</v>
      </c>
      <c r="B15" s="459"/>
      <c r="C15" s="179">
        <v>2</v>
      </c>
      <c r="D15" s="179">
        <v>2</v>
      </c>
      <c r="E15" s="179">
        <v>2</v>
      </c>
      <c r="F15" s="179">
        <v>2</v>
      </c>
      <c r="G15" s="179">
        <v>2</v>
      </c>
      <c r="H15" s="179">
        <v>2</v>
      </c>
      <c r="I15" s="179">
        <v>2</v>
      </c>
      <c r="J15" s="179">
        <v>2</v>
      </c>
      <c r="K15" s="179">
        <v>2</v>
      </c>
      <c r="L15" s="179">
        <v>1</v>
      </c>
      <c r="M15" s="179"/>
      <c r="N15" s="179"/>
      <c r="O15" s="179">
        <v>1</v>
      </c>
      <c r="P15" s="179">
        <v>1</v>
      </c>
      <c r="Q15" s="179"/>
      <c r="R15" s="179"/>
      <c r="S15" s="179"/>
      <c r="T15" s="181">
        <v>2</v>
      </c>
      <c r="U15" s="179"/>
      <c r="V15" s="173">
        <f t="shared" si="0"/>
        <v>23</v>
      </c>
      <c r="W15" s="56"/>
      <c r="X15" s="63" t="s">
        <v>95</v>
      </c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</row>
    <row r="16" spans="1:54" ht="16.5">
      <c r="A16" s="177" t="s">
        <v>96</v>
      </c>
      <c r="B16" s="459"/>
      <c r="C16" s="179">
        <v>1</v>
      </c>
      <c r="D16" s="179">
        <v>1</v>
      </c>
      <c r="E16" s="179">
        <v>1</v>
      </c>
      <c r="F16" s="179">
        <v>1</v>
      </c>
      <c r="G16" s="179"/>
      <c r="H16" s="179"/>
      <c r="I16" s="179">
        <v>1</v>
      </c>
      <c r="J16" s="179">
        <v>1</v>
      </c>
      <c r="K16" s="179">
        <v>1</v>
      </c>
      <c r="L16" s="179">
        <v>1</v>
      </c>
      <c r="M16" s="179"/>
      <c r="N16" s="179"/>
      <c r="O16" s="179"/>
      <c r="P16" s="179"/>
      <c r="Q16" s="179"/>
      <c r="R16" s="179">
        <v>1</v>
      </c>
      <c r="S16" s="179"/>
      <c r="T16" s="181"/>
      <c r="U16" s="179"/>
      <c r="V16" s="173">
        <f t="shared" si="0"/>
        <v>9</v>
      </c>
      <c r="W16" s="56"/>
      <c r="X16" s="63" t="s">
        <v>97</v>
      </c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</row>
    <row r="17" spans="1:54" ht="16.5">
      <c r="A17" s="177" t="s">
        <v>98</v>
      </c>
      <c r="B17" s="459"/>
      <c r="C17" s="179">
        <v>2</v>
      </c>
      <c r="D17" s="179">
        <v>2</v>
      </c>
      <c r="E17" s="179">
        <v>2</v>
      </c>
      <c r="F17" s="179">
        <v>2</v>
      </c>
      <c r="G17" s="179"/>
      <c r="H17" s="179"/>
      <c r="I17" s="179">
        <v>2</v>
      </c>
      <c r="J17" s="179"/>
      <c r="K17" s="179">
        <v>2</v>
      </c>
      <c r="L17" s="179"/>
      <c r="M17" s="179"/>
      <c r="N17" s="179"/>
      <c r="O17" s="179"/>
      <c r="P17" s="179"/>
      <c r="Q17" s="179"/>
      <c r="R17" s="179"/>
      <c r="S17" s="179"/>
      <c r="T17" s="181"/>
      <c r="U17" s="179"/>
      <c r="V17" s="173">
        <f t="shared" si="0"/>
        <v>12</v>
      </c>
      <c r="W17" s="56"/>
      <c r="X17" s="63" t="s">
        <v>99</v>
      </c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</row>
    <row r="18" spans="1:54" ht="16.5">
      <c r="A18" s="177" t="s">
        <v>100</v>
      </c>
      <c r="B18" s="459"/>
      <c r="C18" s="179">
        <v>2</v>
      </c>
      <c r="D18" s="179">
        <v>2</v>
      </c>
      <c r="E18" s="179">
        <v>2</v>
      </c>
      <c r="F18" s="179">
        <v>2</v>
      </c>
      <c r="G18" s="179"/>
      <c r="H18" s="179">
        <v>2</v>
      </c>
      <c r="I18" s="179">
        <v>1</v>
      </c>
      <c r="J18" s="179">
        <v>2</v>
      </c>
      <c r="K18" s="179">
        <v>2</v>
      </c>
      <c r="L18" s="179">
        <v>2</v>
      </c>
      <c r="M18" s="179">
        <v>2</v>
      </c>
      <c r="N18" s="179">
        <v>2</v>
      </c>
      <c r="O18" s="179">
        <v>2</v>
      </c>
      <c r="P18" s="179">
        <v>2</v>
      </c>
      <c r="Q18" s="179"/>
      <c r="R18" s="179">
        <v>1</v>
      </c>
      <c r="S18" s="179"/>
      <c r="T18" s="181">
        <v>1</v>
      </c>
      <c r="U18" s="179"/>
      <c r="V18" s="173">
        <f t="shared" si="0"/>
        <v>27</v>
      </c>
      <c r="W18" s="56"/>
      <c r="X18" s="63" t="s">
        <v>101</v>
      </c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</row>
    <row r="19" spans="1:54" ht="16.5">
      <c r="A19" s="177" t="s">
        <v>102</v>
      </c>
      <c r="B19" s="459"/>
      <c r="C19" s="179">
        <v>2</v>
      </c>
      <c r="D19" s="179">
        <v>2</v>
      </c>
      <c r="E19" s="179">
        <v>2</v>
      </c>
      <c r="F19" s="179">
        <v>2</v>
      </c>
      <c r="G19" s="179">
        <v>1</v>
      </c>
      <c r="H19" s="179">
        <v>2</v>
      </c>
      <c r="I19" s="179">
        <v>1</v>
      </c>
      <c r="J19" s="179">
        <v>1</v>
      </c>
      <c r="K19" s="179">
        <v>2</v>
      </c>
      <c r="L19" s="179">
        <v>2</v>
      </c>
      <c r="M19" s="179">
        <v>1</v>
      </c>
      <c r="N19" s="179">
        <v>1</v>
      </c>
      <c r="O19" s="179">
        <v>2</v>
      </c>
      <c r="P19" s="179">
        <v>1</v>
      </c>
      <c r="Q19" s="179">
        <v>1</v>
      </c>
      <c r="R19" s="179"/>
      <c r="S19" s="179"/>
      <c r="T19" s="181">
        <v>2</v>
      </c>
      <c r="U19" s="179"/>
      <c r="V19" s="173">
        <f t="shared" si="0"/>
        <v>25</v>
      </c>
      <c r="W19" s="56"/>
      <c r="X19" s="63" t="s">
        <v>103</v>
      </c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</row>
    <row r="20" spans="1:54" ht="16.5">
      <c r="A20" s="177" t="s">
        <v>104</v>
      </c>
      <c r="B20" s="459"/>
      <c r="C20" s="179">
        <v>3</v>
      </c>
      <c r="D20" s="179">
        <v>3</v>
      </c>
      <c r="E20" s="179">
        <v>1</v>
      </c>
      <c r="F20" s="179">
        <v>3</v>
      </c>
      <c r="G20" s="179">
        <v>3</v>
      </c>
      <c r="H20" s="179">
        <v>3</v>
      </c>
      <c r="I20" s="179">
        <v>3</v>
      </c>
      <c r="J20" s="179">
        <v>3</v>
      </c>
      <c r="K20" s="179">
        <v>3</v>
      </c>
      <c r="L20" s="179"/>
      <c r="M20" s="179">
        <v>2</v>
      </c>
      <c r="N20" s="179"/>
      <c r="O20" s="179">
        <v>0.5</v>
      </c>
      <c r="P20" s="179"/>
      <c r="Q20" s="179"/>
      <c r="R20" s="179"/>
      <c r="S20" s="179"/>
      <c r="T20" s="181"/>
      <c r="U20" s="179"/>
      <c r="V20" s="173">
        <f t="shared" si="0"/>
        <v>27.5</v>
      </c>
      <c r="W20" s="56"/>
      <c r="X20" s="63" t="s">
        <v>105</v>
      </c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</row>
    <row r="21" spans="1:54" ht="16.5">
      <c r="A21" s="177" t="s">
        <v>155</v>
      </c>
      <c r="B21" s="460"/>
      <c r="C21" s="179">
        <v>2</v>
      </c>
      <c r="D21" s="179">
        <v>2</v>
      </c>
      <c r="E21" s="179">
        <v>2</v>
      </c>
      <c r="F21" s="179">
        <v>1</v>
      </c>
      <c r="G21" s="179">
        <v>1</v>
      </c>
      <c r="H21" s="179">
        <v>2</v>
      </c>
      <c r="I21" s="179">
        <v>2</v>
      </c>
      <c r="J21" s="179">
        <v>1</v>
      </c>
      <c r="K21" s="179">
        <v>2</v>
      </c>
      <c r="L21" s="179"/>
      <c r="M21" s="179">
        <v>1</v>
      </c>
      <c r="N21" s="179"/>
      <c r="O21" s="179"/>
      <c r="P21" s="179">
        <v>1</v>
      </c>
      <c r="Q21" s="179"/>
      <c r="R21" s="179"/>
      <c r="S21" s="179"/>
      <c r="T21" s="181"/>
      <c r="U21" s="179"/>
      <c r="V21" s="173">
        <f t="shared" si="0"/>
        <v>17</v>
      </c>
      <c r="W21" s="56"/>
      <c r="X21" s="63" t="s">
        <v>107</v>
      </c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</row>
    <row r="22" spans="1:54" ht="16.5">
      <c r="A22" s="185"/>
      <c r="B22" s="186"/>
      <c r="C22" s="173">
        <f aca="true" t="shared" si="1" ref="C22:N22">SUM(C4:C21)</f>
        <v>48</v>
      </c>
      <c r="D22" s="173">
        <f t="shared" si="1"/>
        <v>49</v>
      </c>
      <c r="E22" s="173">
        <f t="shared" si="1"/>
        <v>40</v>
      </c>
      <c r="F22" s="173">
        <f t="shared" si="1"/>
        <v>45</v>
      </c>
      <c r="G22" s="173">
        <f t="shared" si="1"/>
        <v>34.5</v>
      </c>
      <c r="H22" s="173">
        <f t="shared" si="1"/>
        <v>41</v>
      </c>
      <c r="I22" s="173">
        <f t="shared" si="1"/>
        <v>35</v>
      </c>
      <c r="J22" s="173">
        <f t="shared" si="1"/>
        <v>25</v>
      </c>
      <c r="K22" s="173">
        <f t="shared" si="1"/>
        <v>40</v>
      </c>
      <c r="L22" s="173">
        <f t="shared" si="1"/>
        <v>26</v>
      </c>
      <c r="M22" s="173">
        <f t="shared" si="1"/>
        <v>19.5</v>
      </c>
      <c r="N22" s="173">
        <f t="shared" si="1"/>
        <v>13</v>
      </c>
      <c r="O22" s="173">
        <f>SUM(O4:O21)</f>
        <v>18.5</v>
      </c>
      <c r="P22" s="173">
        <f aca="true" t="shared" si="2" ref="P22:V22">SUM(P4:P21)</f>
        <v>16.5</v>
      </c>
      <c r="Q22" s="173">
        <f t="shared" si="2"/>
        <v>5</v>
      </c>
      <c r="R22" s="173">
        <f t="shared" si="2"/>
        <v>6</v>
      </c>
      <c r="S22" s="173">
        <f t="shared" si="2"/>
        <v>1</v>
      </c>
      <c r="T22" s="173">
        <f t="shared" si="2"/>
        <v>16</v>
      </c>
      <c r="U22" s="173">
        <f t="shared" si="2"/>
        <v>0</v>
      </c>
      <c r="V22" s="173">
        <f t="shared" si="2"/>
        <v>479</v>
      </c>
      <c r="W22" s="56"/>
      <c r="X22" s="63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</row>
    <row r="23" spans="1:54" ht="9.75" customHeight="1">
      <c r="A23" s="187"/>
      <c r="B23" s="161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9"/>
      <c r="W23" s="56"/>
      <c r="X23" s="56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</row>
    <row r="24" spans="1:54" ht="16.5">
      <c r="A24" s="185" t="s">
        <v>108</v>
      </c>
      <c r="B24" s="190" t="s">
        <v>66</v>
      </c>
      <c r="C24" s="179">
        <v>5</v>
      </c>
      <c r="D24" s="179">
        <v>4.5</v>
      </c>
      <c r="E24" s="179">
        <v>4</v>
      </c>
      <c r="F24" s="179">
        <v>4</v>
      </c>
      <c r="G24" s="179">
        <v>4.5</v>
      </c>
      <c r="H24" s="179">
        <v>4.5</v>
      </c>
      <c r="I24" s="179">
        <v>4</v>
      </c>
      <c r="J24" s="179">
        <v>3</v>
      </c>
      <c r="K24" s="179">
        <v>4.5</v>
      </c>
      <c r="L24" s="179"/>
      <c r="M24" s="179"/>
      <c r="N24" s="179"/>
      <c r="O24" s="179">
        <v>4</v>
      </c>
      <c r="P24" s="179">
        <v>5</v>
      </c>
      <c r="Q24" s="179"/>
      <c r="R24" s="179"/>
      <c r="S24" s="179"/>
      <c r="T24" s="181"/>
      <c r="U24" s="179"/>
      <c r="V24" s="173">
        <f aca="true" t="shared" si="3" ref="V24:V41">SUM(C24:T24)</f>
        <v>47</v>
      </c>
      <c r="W24" s="56"/>
      <c r="X24" s="63" t="s">
        <v>109</v>
      </c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</row>
    <row r="25" spans="1:54" ht="16.5">
      <c r="A25" s="185" t="s">
        <v>110</v>
      </c>
      <c r="B25" s="190" t="s">
        <v>69</v>
      </c>
      <c r="C25" s="179">
        <v>3</v>
      </c>
      <c r="D25" s="179">
        <v>3</v>
      </c>
      <c r="E25" s="179">
        <v>3</v>
      </c>
      <c r="F25" s="179">
        <v>3</v>
      </c>
      <c r="G25" s="179">
        <v>2</v>
      </c>
      <c r="H25" s="179">
        <v>3</v>
      </c>
      <c r="I25" s="179"/>
      <c r="J25" s="179"/>
      <c r="K25" s="179">
        <v>2</v>
      </c>
      <c r="L25" s="179"/>
      <c r="M25" s="179">
        <v>2</v>
      </c>
      <c r="N25" s="179"/>
      <c r="O25" s="179">
        <v>1</v>
      </c>
      <c r="P25" s="179">
        <v>2</v>
      </c>
      <c r="Q25" s="179"/>
      <c r="R25" s="179">
        <v>2</v>
      </c>
      <c r="S25" s="179"/>
      <c r="T25" s="181"/>
      <c r="U25" s="179"/>
      <c r="V25" s="173">
        <f t="shared" si="3"/>
        <v>26</v>
      </c>
      <c r="W25" s="56"/>
      <c r="X25" s="63" t="s">
        <v>111</v>
      </c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</row>
    <row r="26" spans="1:54" ht="16.5">
      <c r="A26" s="185" t="s">
        <v>112</v>
      </c>
      <c r="B26" s="190" t="s">
        <v>71</v>
      </c>
      <c r="C26" s="179">
        <v>2.5</v>
      </c>
      <c r="D26" s="179">
        <v>2.5</v>
      </c>
      <c r="E26" s="179">
        <v>3</v>
      </c>
      <c r="F26" s="179">
        <v>3</v>
      </c>
      <c r="G26" s="179">
        <v>3</v>
      </c>
      <c r="H26" s="179">
        <v>3</v>
      </c>
      <c r="I26" s="179">
        <v>3</v>
      </c>
      <c r="J26" s="179">
        <v>2</v>
      </c>
      <c r="K26" s="179">
        <v>3</v>
      </c>
      <c r="L26" s="179"/>
      <c r="M26" s="179">
        <v>3</v>
      </c>
      <c r="N26" s="179"/>
      <c r="O26" s="179">
        <v>2</v>
      </c>
      <c r="P26" s="179">
        <v>2</v>
      </c>
      <c r="Q26" s="179"/>
      <c r="R26" s="179">
        <v>1</v>
      </c>
      <c r="S26" s="179"/>
      <c r="T26" s="181">
        <v>2</v>
      </c>
      <c r="U26" s="179"/>
      <c r="V26" s="173">
        <f t="shared" si="3"/>
        <v>35</v>
      </c>
      <c r="W26" s="56"/>
      <c r="X26" s="63" t="s">
        <v>113</v>
      </c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</row>
    <row r="27" spans="1:54" ht="16.5">
      <c r="A27" s="191" t="s">
        <v>114</v>
      </c>
      <c r="B27" s="192" t="s">
        <v>73</v>
      </c>
      <c r="C27" s="179">
        <v>3</v>
      </c>
      <c r="D27" s="179">
        <v>3</v>
      </c>
      <c r="E27" s="179">
        <v>2.5</v>
      </c>
      <c r="F27" s="179">
        <v>2</v>
      </c>
      <c r="G27" s="179">
        <v>3</v>
      </c>
      <c r="H27" s="179">
        <v>3</v>
      </c>
      <c r="I27" s="179"/>
      <c r="J27" s="179">
        <v>2</v>
      </c>
      <c r="K27" s="179">
        <v>2</v>
      </c>
      <c r="L27" s="179"/>
      <c r="M27" s="179">
        <v>2</v>
      </c>
      <c r="N27" s="179"/>
      <c r="O27" s="179">
        <v>2</v>
      </c>
      <c r="P27" s="179">
        <v>3</v>
      </c>
      <c r="Q27" s="179"/>
      <c r="R27" s="179"/>
      <c r="S27" s="179"/>
      <c r="T27" s="181">
        <v>2</v>
      </c>
      <c r="U27" s="179"/>
      <c r="V27" s="173">
        <f t="shared" si="3"/>
        <v>29.5</v>
      </c>
      <c r="W27" s="56"/>
      <c r="X27" s="78" t="s">
        <v>115</v>
      </c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26"/>
      <c r="AW27" s="182"/>
      <c r="AX27" s="182"/>
      <c r="AY27" s="182"/>
      <c r="AZ27" s="182"/>
      <c r="BA27" s="182"/>
      <c r="BB27" s="182"/>
    </row>
    <row r="28" spans="1:54" ht="16.5">
      <c r="A28" s="185" t="s">
        <v>116</v>
      </c>
      <c r="B28" s="190" t="s">
        <v>76</v>
      </c>
      <c r="C28" s="179">
        <v>2.5</v>
      </c>
      <c r="D28" s="179">
        <v>3</v>
      </c>
      <c r="E28" s="179">
        <v>3</v>
      </c>
      <c r="F28" s="179">
        <v>3</v>
      </c>
      <c r="G28" s="179">
        <v>3</v>
      </c>
      <c r="H28" s="179">
        <v>3</v>
      </c>
      <c r="I28" s="179">
        <v>3</v>
      </c>
      <c r="J28" s="179">
        <v>3</v>
      </c>
      <c r="K28" s="179">
        <v>3</v>
      </c>
      <c r="L28" s="179"/>
      <c r="M28" s="179"/>
      <c r="N28" s="179"/>
      <c r="O28" s="179">
        <v>2</v>
      </c>
      <c r="P28" s="179">
        <v>2</v>
      </c>
      <c r="Q28" s="179"/>
      <c r="R28" s="179"/>
      <c r="S28" s="179"/>
      <c r="T28" s="181"/>
      <c r="U28" s="179"/>
      <c r="V28" s="173">
        <f t="shared" si="3"/>
        <v>30.5</v>
      </c>
      <c r="W28" s="56"/>
      <c r="X28" s="63" t="s">
        <v>117</v>
      </c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</row>
    <row r="29" spans="1:54" ht="16.5">
      <c r="A29" s="185" t="s">
        <v>118</v>
      </c>
      <c r="B29" s="193" t="s">
        <v>79</v>
      </c>
      <c r="C29" s="179">
        <v>5</v>
      </c>
      <c r="D29" s="179">
        <v>4</v>
      </c>
      <c r="E29" s="179">
        <v>5</v>
      </c>
      <c r="F29" s="179">
        <v>5</v>
      </c>
      <c r="G29" s="179">
        <v>3</v>
      </c>
      <c r="H29" s="179">
        <v>5</v>
      </c>
      <c r="I29" s="179">
        <v>3</v>
      </c>
      <c r="J29" s="179">
        <v>3</v>
      </c>
      <c r="K29" s="179">
        <v>5</v>
      </c>
      <c r="L29" s="179"/>
      <c r="M29" s="179">
        <v>3</v>
      </c>
      <c r="N29" s="179">
        <v>5</v>
      </c>
      <c r="O29" s="179">
        <v>3</v>
      </c>
      <c r="P29" s="179">
        <v>3</v>
      </c>
      <c r="Q29" s="179"/>
      <c r="R29" s="179"/>
      <c r="S29" s="179"/>
      <c r="T29" s="181">
        <v>2</v>
      </c>
      <c r="U29" s="179"/>
      <c r="V29" s="173">
        <f t="shared" si="3"/>
        <v>54</v>
      </c>
      <c r="W29" s="56"/>
      <c r="X29" s="63" t="s">
        <v>119</v>
      </c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</row>
    <row r="30" spans="1:54" ht="16.5">
      <c r="A30" s="185" t="s">
        <v>120</v>
      </c>
      <c r="B30" s="193" t="s">
        <v>81</v>
      </c>
      <c r="C30" s="179">
        <v>5</v>
      </c>
      <c r="D30" s="179">
        <v>5</v>
      </c>
      <c r="E30" s="179">
        <v>5</v>
      </c>
      <c r="F30" s="179">
        <v>5</v>
      </c>
      <c r="G30" s="179">
        <v>5</v>
      </c>
      <c r="H30" s="179">
        <v>5</v>
      </c>
      <c r="I30" s="179">
        <v>4</v>
      </c>
      <c r="J30" s="179">
        <v>4</v>
      </c>
      <c r="K30" s="179">
        <v>5</v>
      </c>
      <c r="L30" s="179"/>
      <c r="M30" s="179">
        <v>5</v>
      </c>
      <c r="N30" s="179">
        <v>2</v>
      </c>
      <c r="O30" s="179">
        <v>5</v>
      </c>
      <c r="P30" s="179">
        <v>5</v>
      </c>
      <c r="Q30" s="179">
        <v>4</v>
      </c>
      <c r="R30" s="179">
        <v>4</v>
      </c>
      <c r="S30" s="179">
        <v>4</v>
      </c>
      <c r="T30" s="181">
        <v>5</v>
      </c>
      <c r="U30" s="179"/>
      <c r="V30" s="173">
        <f t="shared" si="3"/>
        <v>77</v>
      </c>
      <c r="W30" s="56"/>
      <c r="X30" s="63" t="s">
        <v>121</v>
      </c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</row>
    <row r="31" spans="1:54" ht="16.5">
      <c r="A31" s="185" t="s">
        <v>122</v>
      </c>
      <c r="B31" s="193" t="s">
        <v>123</v>
      </c>
      <c r="C31" s="179">
        <v>3</v>
      </c>
      <c r="D31" s="179">
        <v>3</v>
      </c>
      <c r="E31" s="179">
        <v>3</v>
      </c>
      <c r="F31" s="179">
        <v>3</v>
      </c>
      <c r="G31" s="179">
        <v>3</v>
      </c>
      <c r="H31" s="179">
        <v>3</v>
      </c>
      <c r="I31" s="179">
        <v>2</v>
      </c>
      <c r="J31" s="179"/>
      <c r="K31" s="179">
        <v>2</v>
      </c>
      <c r="L31" s="179"/>
      <c r="M31" s="179">
        <v>2</v>
      </c>
      <c r="N31" s="179">
        <v>3</v>
      </c>
      <c r="O31" s="179">
        <v>1</v>
      </c>
      <c r="P31" s="179">
        <v>1</v>
      </c>
      <c r="Q31" s="179"/>
      <c r="R31" s="179"/>
      <c r="S31" s="179"/>
      <c r="T31" s="181">
        <v>2</v>
      </c>
      <c r="U31" s="179"/>
      <c r="V31" s="173">
        <f t="shared" si="3"/>
        <v>31</v>
      </c>
      <c r="W31" s="56"/>
      <c r="X31" s="63" t="s">
        <v>124</v>
      </c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</row>
    <row r="32" spans="1:54" ht="16.5">
      <c r="A32" s="185" t="s">
        <v>125</v>
      </c>
      <c r="B32" s="461" t="s">
        <v>86</v>
      </c>
      <c r="C32" s="179">
        <v>4</v>
      </c>
      <c r="D32" s="179">
        <v>4</v>
      </c>
      <c r="E32" s="179">
        <v>4</v>
      </c>
      <c r="F32" s="179">
        <v>4</v>
      </c>
      <c r="G32" s="179">
        <v>4</v>
      </c>
      <c r="H32" s="179">
        <v>4</v>
      </c>
      <c r="I32" s="179">
        <v>2</v>
      </c>
      <c r="J32" s="179">
        <v>4</v>
      </c>
      <c r="K32" s="179">
        <v>4</v>
      </c>
      <c r="L32" s="179"/>
      <c r="M32" s="179">
        <v>4</v>
      </c>
      <c r="N32" s="179">
        <v>4</v>
      </c>
      <c r="O32" s="179">
        <v>4</v>
      </c>
      <c r="P32" s="179">
        <v>4</v>
      </c>
      <c r="Q32" s="179">
        <v>4</v>
      </c>
      <c r="R32" s="179">
        <v>4</v>
      </c>
      <c r="S32" s="179">
        <v>4</v>
      </c>
      <c r="T32" s="181">
        <v>4</v>
      </c>
      <c r="U32" s="179"/>
      <c r="V32" s="173">
        <f t="shared" si="3"/>
        <v>66</v>
      </c>
      <c r="W32" s="56"/>
      <c r="X32" s="63" t="s">
        <v>126</v>
      </c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</row>
    <row r="33" spans="1:54" ht="16.5">
      <c r="A33" s="185" t="s">
        <v>127</v>
      </c>
      <c r="B33" s="462"/>
      <c r="C33" s="179">
        <v>3</v>
      </c>
      <c r="D33" s="179">
        <v>4</v>
      </c>
      <c r="E33" s="179">
        <v>3</v>
      </c>
      <c r="F33" s="179">
        <v>4</v>
      </c>
      <c r="G33" s="179">
        <v>3</v>
      </c>
      <c r="H33" s="179">
        <v>3</v>
      </c>
      <c r="I33" s="179">
        <v>2</v>
      </c>
      <c r="J33" s="179">
        <v>1</v>
      </c>
      <c r="K33" s="179">
        <v>3</v>
      </c>
      <c r="L33" s="179"/>
      <c r="M33" s="179">
        <v>2</v>
      </c>
      <c r="N33" s="179">
        <v>3</v>
      </c>
      <c r="O33" s="179">
        <v>3</v>
      </c>
      <c r="P33" s="179">
        <v>4</v>
      </c>
      <c r="Q33" s="179">
        <v>4</v>
      </c>
      <c r="R33" s="179">
        <v>2</v>
      </c>
      <c r="S33" s="179">
        <v>4</v>
      </c>
      <c r="T33" s="181">
        <v>4</v>
      </c>
      <c r="U33" s="179"/>
      <c r="V33" s="173">
        <f t="shared" si="3"/>
        <v>52</v>
      </c>
      <c r="W33" s="56"/>
      <c r="X33" s="63" t="s">
        <v>128</v>
      </c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</row>
    <row r="34" spans="1:54" ht="16.5">
      <c r="A34" s="185" t="s">
        <v>129</v>
      </c>
      <c r="B34" s="462"/>
      <c r="C34" s="179">
        <v>1</v>
      </c>
      <c r="D34" s="179"/>
      <c r="E34" s="179">
        <v>1</v>
      </c>
      <c r="F34" s="179">
        <v>2</v>
      </c>
      <c r="G34" s="179">
        <v>1</v>
      </c>
      <c r="H34" s="179">
        <v>2</v>
      </c>
      <c r="I34" s="179">
        <v>1</v>
      </c>
      <c r="J34" s="179"/>
      <c r="K34" s="179">
        <v>2</v>
      </c>
      <c r="L34" s="179"/>
      <c r="M34" s="179"/>
      <c r="N34" s="179">
        <v>1</v>
      </c>
      <c r="O34" s="179"/>
      <c r="P34" s="179"/>
      <c r="Q34" s="179"/>
      <c r="R34" s="179"/>
      <c r="S34" s="179"/>
      <c r="T34" s="181"/>
      <c r="U34" s="179"/>
      <c r="V34" s="173">
        <f t="shared" si="3"/>
        <v>11</v>
      </c>
      <c r="W34" s="56"/>
      <c r="X34" s="63" t="s">
        <v>130</v>
      </c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</row>
    <row r="35" spans="1:54" ht="16.5">
      <c r="A35" s="185" t="s">
        <v>131</v>
      </c>
      <c r="B35" s="462"/>
      <c r="C35" s="179">
        <v>2</v>
      </c>
      <c r="D35" s="179">
        <v>2</v>
      </c>
      <c r="E35" s="179">
        <v>2</v>
      </c>
      <c r="F35" s="179">
        <v>2</v>
      </c>
      <c r="G35" s="179">
        <v>1</v>
      </c>
      <c r="H35" s="179">
        <v>2</v>
      </c>
      <c r="I35" s="179">
        <v>2</v>
      </c>
      <c r="J35" s="179">
        <v>2</v>
      </c>
      <c r="K35" s="179">
        <v>2</v>
      </c>
      <c r="L35" s="179"/>
      <c r="M35" s="179">
        <v>1</v>
      </c>
      <c r="N35" s="179">
        <v>1</v>
      </c>
      <c r="O35" s="179">
        <v>1</v>
      </c>
      <c r="P35" s="179">
        <v>2</v>
      </c>
      <c r="Q35" s="179"/>
      <c r="R35" s="179">
        <v>1</v>
      </c>
      <c r="S35" s="179"/>
      <c r="T35" s="181">
        <v>2</v>
      </c>
      <c r="U35" s="179"/>
      <c r="V35" s="173">
        <f t="shared" si="3"/>
        <v>25</v>
      </c>
      <c r="W35" s="56"/>
      <c r="X35" s="63" t="s">
        <v>132</v>
      </c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</row>
    <row r="36" spans="1:54" ht="16.5">
      <c r="A36" s="185" t="s">
        <v>133</v>
      </c>
      <c r="B36" s="462"/>
      <c r="C36" s="179">
        <v>2</v>
      </c>
      <c r="D36" s="179">
        <v>2</v>
      </c>
      <c r="E36" s="179">
        <v>1</v>
      </c>
      <c r="F36" s="179">
        <v>2</v>
      </c>
      <c r="G36" s="179">
        <v>1</v>
      </c>
      <c r="H36" s="179">
        <v>2</v>
      </c>
      <c r="I36" s="179">
        <v>2</v>
      </c>
      <c r="J36" s="179">
        <v>1</v>
      </c>
      <c r="K36" s="179">
        <v>1</v>
      </c>
      <c r="L36" s="179"/>
      <c r="M36" s="179">
        <v>1</v>
      </c>
      <c r="N36" s="179"/>
      <c r="O36" s="179">
        <v>1</v>
      </c>
      <c r="P36" s="179"/>
      <c r="Q36" s="179"/>
      <c r="R36" s="179"/>
      <c r="S36" s="179"/>
      <c r="T36" s="181"/>
      <c r="U36" s="179"/>
      <c r="V36" s="173">
        <f t="shared" si="3"/>
        <v>16</v>
      </c>
      <c r="W36" s="56"/>
      <c r="X36" s="63" t="s">
        <v>134</v>
      </c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</row>
    <row r="37" spans="1:54" ht="15.75">
      <c r="A37" s="194" t="s">
        <v>135</v>
      </c>
      <c r="B37" s="462"/>
      <c r="C37" s="179">
        <v>1</v>
      </c>
      <c r="D37" s="179">
        <v>1</v>
      </c>
      <c r="E37" s="179"/>
      <c r="F37" s="179">
        <v>1</v>
      </c>
      <c r="G37" s="179"/>
      <c r="H37" s="179">
        <v>1</v>
      </c>
      <c r="I37" s="179"/>
      <c r="J37" s="179"/>
      <c r="K37" s="179">
        <v>1</v>
      </c>
      <c r="L37" s="179"/>
      <c r="M37" s="179"/>
      <c r="N37" s="179"/>
      <c r="O37" s="179">
        <v>1</v>
      </c>
      <c r="P37" s="179"/>
      <c r="Q37" s="179"/>
      <c r="R37" s="179"/>
      <c r="S37" s="179"/>
      <c r="T37" s="181"/>
      <c r="U37" s="179"/>
      <c r="V37" s="173">
        <f t="shared" si="3"/>
        <v>6</v>
      </c>
      <c r="W37" s="56"/>
      <c r="X37" s="195" t="s">
        <v>136</v>
      </c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</row>
    <row r="38" spans="1:54" ht="16.5">
      <c r="A38" s="191" t="s">
        <v>137</v>
      </c>
      <c r="B38" s="462"/>
      <c r="C38" s="179">
        <v>1</v>
      </c>
      <c r="D38" s="179">
        <v>1</v>
      </c>
      <c r="E38" s="179">
        <v>1</v>
      </c>
      <c r="F38" s="179">
        <v>1</v>
      </c>
      <c r="G38" s="179">
        <v>1</v>
      </c>
      <c r="H38" s="179">
        <v>1</v>
      </c>
      <c r="I38" s="179"/>
      <c r="J38" s="179">
        <v>1</v>
      </c>
      <c r="K38" s="179">
        <v>1</v>
      </c>
      <c r="L38" s="179"/>
      <c r="M38" s="179">
        <v>1</v>
      </c>
      <c r="N38" s="179"/>
      <c r="O38" s="179">
        <v>1</v>
      </c>
      <c r="P38" s="179">
        <v>1</v>
      </c>
      <c r="Q38" s="179">
        <v>1</v>
      </c>
      <c r="R38" s="179"/>
      <c r="S38" s="179"/>
      <c r="T38" s="181">
        <v>1</v>
      </c>
      <c r="U38" s="179"/>
      <c r="V38" s="173">
        <f t="shared" si="3"/>
        <v>13</v>
      </c>
      <c r="W38" s="56"/>
      <c r="X38" s="78" t="s">
        <v>138</v>
      </c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</row>
    <row r="39" spans="1:54" ht="16.5">
      <c r="A39" s="185" t="s">
        <v>139</v>
      </c>
      <c r="B39" s="462"/>
      <c r="C39" s="179">
        <v>1</v>
      </c>
      <c r="D39" s="179">
        <v>1</v>
      </c>
      <c r="E39" s="179">
        <v>1</v>
      </c>
      <c r="F39" s="179">
        <v>1</v>
      </c>
      <c r="G39" s="179">
        <v>1</v>
      </c>
      <c r="H39" s="179">
        <v>1</v>
      </c>
      <c r="I39" s="179">
        <v>1</v>
      </c>
      <c r="J39" s="179"/>
      <c r="K39" s="179">
        <v>1</v>
      </c>
      <c r="L39" s="179"/>
      <c r="M39" s="179"/>
      <c r="N39" s="179">
        <v>1</v>
      </c>
      <c r="O39" s="179">
        <v>1</v>
      </c>
      <c r="P39" s="179">
        <v>1</v>
      </c>
      <c r="Q39" s="179"/>
      <c r="R39" s="179">
        <v>1</v>
      </c>
      <c r="S39" s="179"/>
      <c r="T39" s="181">
        <v>1</v>
      </c>
      <c r="U39" s="179"/>
      <c r="V39" s="173">
        <f t="shared" si="3"/>
        <v>13</v>
      </c>
      <c r="W39" s="56"/>
      <c r="X39" s="63" t="s">
        <v>140</v>
      </c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26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</row>
    <row r="40" spans="1:54" ht="16.5">
      <c r="A40" s="196" t="s">
        <v>141</v>
      </c>
      <c r="B40" s="462"/>
      <c r="C40" s="197">
        <v>1</v>
      </c>
      <c r="D40" s="197">
        <v>1</v>
      </c>
      <c r="E40" s="197">
        <v>1</v>
      </c>
      <c r="F40" s="197">
        <v>1</v>
      </c>
      <c r="G40" s="197">
        <v>1</v>
      </c>
      <c r="H40" s="197">
        <v>1</v>
      </c>
      <c r="I40" s="197">
        <v>1</v>
      </c>
      <c r="J40" s="197">
        <v>1</v>
      </c>
      <c r="K40" s="197">
        <v>1</v>
      </c>
      <c r="L40" s="197"/>
      <c r="M40" s="197">
        <v>1</v>
      </c>
      <c r="N40" s="197">
        <v>1</v>
      </c>
      <c r="O40" s="197">
        <v>1</v>
      </c>
      <c r="P40" s="197">
        <v>1</v>
      </c>
      <c r="Q40" s="197"/>
      <c r="R40" s="197">
        <v>1</v>
      </c>
      <c r="S40" s="197"/>
      <c r="T40" s="198"/>
      <c r="U40" s="197"/>
      <c r="V40" s="199">
        <f t="shared" si="3"/>
        <v>14</v>
      </c>
      <c r="W40" s="56"/>
      <c r="X40" s="89" t="s">
        <v>142</v>
      </c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</row>
    <row r="41" spans="1:54" s="93" customFormat="1" ht="16.5">
      <c r="A41" s="185" t="s">
        <v>143</v>
      </c>
      <c r="B41" s="462"/>
      <c r="C41" s="179">
        <v>2</v>
      </c>
      <c r="D41" s="179">
        <v>1</v>
      </c>
      <c r="E41" s="179">
        <v>1</v>
      </c>
      <c r="F41" s="179">
        <v>2</v>
      </c>
      <c r="G41" s="179">
        <v>1</v>
      </c>
      <c r="H41" s="179">
        <v>2</v>
      </c>
      <c r="I41" s="179">
        <v>1</v>
      </c>
      <c r="J41" s="179">
        <v>1</v>
      </c>
      <c r="K41" s="179">
        <v>2</v>
      </c>
      <c r="L41" s="179"/>
      <c r="M41" s="179"/>
      <c r="N41" s="179">
        <v>2</v>
      </c>
      <c r="O41" s="179"/>
      <c r="P41" s="179"/>
      <c r="Q41" s="179"/>
      <c r="R41" s="179">
        <v>2</v>
      </c>
      <c r="S41" s="179"/>
      <c r="T41" s="179">
        <v>1</v>
      </c>
      <c r="U41" s="179"/>
      <c r="V41" s="173">
        <f t="shared" si="3"/>
        <v>18</v>
      </c>
      <c r="W41" s="91"/>
      <c r="X41" s="200" t="s">
        <v>144</v>
      </c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</row>
    <row r="42" spans="1:54" s="93" customFormat="1" ht="16.5">
      <c r="A42" s="185"/>
      <c r="B42" s="463"/>
      <c r="C42" s="179">
        <f>SUM(C24:C41)</f>
        <v>47</v>
      </c>
      <c r="D42" s="179">
        <f>SUM(D24:D41)</f>
        <v>45</v>
      </c>
      <c r="E42" s="179">
        <f>SUM(E24:E41)</f>
        <v>43.5</v>
      </c>
      <c r="F42" s="179">
        <f>SUM(F24:F41)</f>
        <v>48</v>
      </c>
      <c r="G42" s="179">
        <f aca="true" t="shared" si="4" ref="G42:V42">SUM(G24:G41)</f>
        <v>40.5</v>
      </c>
      <c r="H42" s="179">
        <f t="shared" si="4"/>
        <v>48.5</v>
      </c>
      <c r="I42" s="179">
        <f t="shared" si="4"/>
        <v>31</v>
      </c>
      <c r="J42" s="179">
        <f t="shared" si="4"/>
        <v>28</v>
      </c>
      <c r="K42" s="179">
        <f t="shared" si="4"/>
        <v>44.5</v>
      </c>
      <c r="L42" s="179">
        <f t="shared" si="4"/>
        <v>0</v>
      </c>
      <c r="M42" s="179">
        <f t="shared" si="4"/>
        <v>27</v>
      </c>
      <c r="N42" s="179">
        <f t="shared" si="4"/>
        <v>23</v>
      </c>
      <c r="O42" s="179">
        <f t="shared" si="4"/>
        <v>33</v>
      </c>
      <c r="P42" s="179">
        <f t="shared" si="4"/>
        <v>36</v>
      </c>
      <c r="Q42" s="179">
        <f t="shared" si="4"/>
        <v>13</v>
      </c>
      <c r="R42" s="179">
        <f t="shared" si="4"/>
        <v>18</v>
      </c>
      <c r="S42" s="179">
        <f t="shared" si="4"/>
        <v>12</v>
      </c>
      <c r="T42" s="179">
        <f t="shared" si="4"/>
        <v>26</v>
      </c>
      <c r="U42" s="179">
        <f t="shared" si="4"/>
        <v>0</v>
      </c>
      <c r="V42" s="179">
        <f t="shared" si="4"/>
        <v>564</v>
      </c>
      <c r="W42" s="91"/>
      <c r="X42" s="63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</row>
    <row r="43" spans="1:54" s="93" customFormat="1" ht="18.75">
      <c r="A43" s="201"/>
      <c r="B43" s="186"/>
      <c r="C43" s="179">
        <f>SUM(C42+C22)</f>
        <v>95</v>
      </c>
      <c r="D43" s="179">
        <f aca="true" t="shared" si="5" ref="D43:N43">SUM(D42+D22)</f>
        <v>94</v>
      </c>
      <c r="E43" s="179">
        <f t="shared" si="5"/>
        <v>83.5</v>
      </c>
      <c r="F43" s="179">
        <f t="shared" si="5"/>
        <v>93</v>
      </c>
      <c r="G43" s="179">
        <f t="shared" si="5"/>
        <v>75</v>
      </c>
      <c r="H43" s="179">
        <f t="shared" si="5"/>
        <v>89.5</v>
      </c>
      <c r="I43" s="179">
        <f t="shared" si="5"/>
        <v>66</v>
      </c>
      <c r="J43" s="179">
        <f t="shared" si="5"/>
        <v>53</v>
      </c>
      <c r="K43" s="179">
        <f t="shared" si="5"/>
        <v>84.5</v>
      </c>
      <c r="L43" s="202">
        <f t="shared" si="5"/>
        <v>26</v>
      </c>
      <c r="M43" s="179">
        <f t="shared" si="5"/>
        <v>46.5</v>
      </c>
      <c r="N43" s="179">
        <f t="shared" si="5"/>
        <v>36</v>
      </c>
      <c r="O43" s="179">
        <f>SUM(O42+O22)</f>
        <v>51.5</v>
      </c>
      <c r="P43" s="179">
        <f aca="true" t="shared" si="6" ref="P43:V43">SUM(P42+P22)</f>
        <v>52.5</v>
      </c>
      <c r="Q43" s="202">
        <f t="shared" si="6"/>
        <v>18</v>
      </c>
      <c r="R43" s="202">
        <f t="shared" si="6"/>
        <v>24</v>
      </c>
      <c r="S43" s="202">
        <f t="shared" si="6"/>
        <v>13</v>
      </c>
      <c r="T43" s="179">
        <f t="shared" si="6"/>
        <v>42</v>
      </c>
      <c r="U43" s="202">
        <f t="shared" si="6"/>
        <v>0</v>
      </c>
      <c r="V43" s="173">
        <f t="shared" si="6"/>
        <v>1043</v>
      </c>
      <c r="W43" s="91"/>
      <c r="X43" s="63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</row>
    <row r="44" spans="1:54" ht="18.75">
      <c r="A44" s="203" t="s">
        <v>145</v>
      </c>
      <c r="B44" s="204"/>
      <c r="C44" s="189">
        <f>SUM(C11:C21)</f>
        <v>20</v>
      </c>
      <c r="D44" s="189">
        <f aca="true" t="shared" si="7" ref="D44:V44">SUM(D11:D21)</f>
        <v>20</v>
      </c>
      <c r="E44" s="189">
        <f t="shared" si="7"/>
        <v>18</v>
      </c>
      <c r="F44" s="189">
        <f t="shared" si="7"/>
        <v>19</v>
      </c>
      <c r="G44" s="189">
        <f t="shared" si="7"/>
        <v>12</v>
      </c>
      <c r="H44" s="189">
        <f t="shared" si="7"/>
        <v>17</v>
      </c>
      <c r="I44" s="189">
        <f t="shared" si="7"/>
        <v>17</v>
      </c>
      <c r="J44" s="206">
        <f t="shared" si="7"/>
        <v>14</v>
      </c>
      <c r="K44" s="189">
        <f t="shared" si="7"/>
        <v>19</v>
      </c>
      <c r="L44" s="205">
        <f t="shared" si="7"/>
        <v>11</v>
      </c>
      <c r="M44" s="206">
        <f t="shared" si="7"/>
        <v>12</v>
      </c>
      <c r="N44" s="206">
        <f t="shared" si="7"/>
        <v>6</v>
      </c>
      <c r="O44" s="206">
        <f t="shared" si="7"/>
        <v>10.5</v>
      </c>
      <c r="P44" s="206">
        <f t="shared" si="7"/>
        <v>8</v>
      </c>
      <c r="Q44" s="205">
        <f t="shared" si="7"/>
        <v>1</v>
      </c>
      <c r="R44" s="205">
        <f t="shared" si="7"/>
        <v>2</v>
      </c>
      <c r="S44" s="205">
        <f t="shared" si="7"/>
        <v>0</v>
      </c>
      <c r="T44" s="206">
        <f t="shared" si="7"/>
        <v>9</v>
      </c>
      <c r="U44" s="205">
        <f t="shared" si="7"/>
        <v>0</v>
      </c>
      <c r="V44" s="189">
        <f t="shared" si="7"/>
        <v>215.5</v>
      </c>
      <c r="W44" s="56"/>
      <c r="X44" s="99" t="s">
        <v>146</v>
      </c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</row>
    <row r="45" spans="1:54" ht="18.75">
      <c r="A45" s="201" t="s">
        <v>147</v>
      </c>
      <c r="B45" s="186"/>
      <c r="C45" s="173">
        <f>SUM(C4:C10)</f>
        <v>28</v>
      </c>
      <c r="D45" s="173">
        <f aca="true" t="shared" si="8" ref="D45:V45">SUM(D4:D10)</f>
        <v>29</v>
      </c>
      <c r="E45" s="173">
        <f t="shared" si="8"/>
        <v>22</v>
      </c>
      <c r="F45" s="173">
        <f t="shared" si="8"/>
        <v>26</v>
      </c>
      <c r="G45" s="173">
        <f t="shared" si="8"/>
        <v>22.5</v>
      </c>
      <c r="H45" s="173">
        <f t="shared" si="8"/>
        <v>24</v>
      </c>
      <c r="I45" s="173">
        <f t="shared" si="8"/>
        <v>18</v>
      </c>
      <c r="J45" s="179">
        <f t="shared" si="8"/>
        <v>11</v>
      </c>
      <c r="K45" s="173">
        <f t="shared" si="8"/>
        <v>21</v>
      </c>
      <c r="L45" s="202">
        <f t="shared" si="8"/>
        <v>15</v>
      </c>
      <c r="M45" s="179">
        <f t="shared" si="8"/>
        <v>7.5</v>
      </c>
      <c r="N45" s="179">
        <f t="shared" si="8"/>
        <v>7</v>
      </c>
      <c r="O45" s="179">
        <f t="shared" si="8"/>
        <v>8</v>
      </c>
      <c r="P45" s="179">
        <f t="shared" si="8"/>
        <v>8.5</v>
      </c>
      <c r="Q45" s="202">
        <f t="shared" si="8"/>
        <v>4</v>
      </c>
      <c r="R45" s="202">
        <f t="shared" si="8"/>
        <v>4</v>
      </c>
      <c r="S45" s="202">
        <f t="shared" si="8"/>
        <v>1</v>
      </c>
      <c r="T45" s="179">
        <f t="shared" si="8"/>
        <v>7</v>
      </c>
      <c r="U45" s="202">
        <f t="shared" si="8"/>
        <v>0</v>
      </c>
      <c r="V45" s="173">
        <f t="shared" si="8"/>
        <v>263.5</v>
      </c>
      <c r="W45" s="56"/>
      <c r="X45" s="101" t="s">
        <v>148</v>
      </c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</row>
    <row r="46" spans="1:54" ht="18.75">
      <c r="A46" s="201" t="s">
        <v>149</v>
      </c>
      <c r="B46" s="186"/>
      <c r="C46" s="173">
        <f>SUM(C32:C41)</f>
        <v>18</v>
      </c>
      <c r="D46" s="173">
        <f aca="true" t="shared" si="9" ref="D46:V46">SUM(D32:D41)</f>
        <v>17</v>
      </c>
      <c r="E46" s="173">
        <f t="shared" si="9"/>
        <v>15</v>
      </c>
      <c r="F46" s="173">
        <f t="shared" si="9"/>
        <v>20</v>
      </c>
      <c r="G46" s="173">
        <f t="shared" si="9"/>
        <v>14</v>
      </c>
      <c r="H46" s="173">
        <f t="shared" si="9"/>
        <v>19</v>
      </c>
      <c r="I46" s="173">
        <f t="shared" si="9"/>
        <v>12</v>
      </c>
      <c r="J46" s="179">
        <f t="shared" si="9"/>
        <v>11</v>
      </c>
      <c r="K46" s="173">
        <f t="shared" si="9"/>
        <v>18</v>
      </c>
      <c r="L46" s="202">
        <f t="shared" si="9"/>
        <v>0</v>
      </c>
      <c r="M46" s="179">
        <f t="shared" si="9"/>
        <v>10</v>
      </c>
      <c r="N46" s="179">
        <f t="shared" si="9"/>
        <v>13</v>
      </c>
      <c r="O46" s="179">
        <f t="shared" si="9"/>
        <v>13</v>
      </c>
      <c r="P46" s="179">
        <f t="shared" si="9"/>
        <v>13</v>
      </c>
      <c r="Q46" s="202">
        <f t="shared" si="9"/>
        <v>9</v>
      </c>
      <c r="R46" s="202">
        <f t="shared" si="9"/>
        <v>11</v>
      </c>
      <c r="S46" s="202">
        <f t="shared" si="9"/>
        <v>8</v>
      </c>
      <c r="T46" s="179">
        <f t="shared" si="9"/>
        <v>13</v>
      </c>
      <c r="U46" s="202">
        <f t="shared" si="9"/>
        <v>0</v>
      </c>
      <c r="V46" s="173">
        <f t="shared" si="9"/>
        <v>234</v>
      </c>
      <c r="W46" s="56"/>
      <c r="X46" s="101" t="s">
        <v>146</v>
      </c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</row>
    <row r="47" spans="1:54" ht="19.5" thickBot="1">
      <c r="A47" s="207" t="s">
        <v>150</v>
      </c>
      <c r="B47" s="208"/>
      <c r="C47" s="199">
        <f>SUM(C24:C31)</f>
        <v>29</v>
      </c>
      <c r="D47" s="199">
        <f aca="true" t="shared" si="10" ref="D47:V47">SUM(D24:D31)</f>
        <v>28</v>
      </c>
      <c r="E47" s="199">
        <f t="shared" si="10"/>
        <v>28.5</v>
      </c>
      <c r="F47" s="199">
        <f t="shared" si="10"/>
        <v>28</v>
      </c>
      <c r="G47" s="199">
        <f t="shared" si="10"/>
        <v>26.5</v>
      </c>
      <c r="H47" s="199">
        <f t="shared" si="10"/>
        <v>29.5</v>
      </c>
      <c r="I47" s="199">
        <f t="shared" si="10"/>
        <v>19</v>
      </c>
      <c r="J47" s="197">
        <f t="shared" si="10"/>
        <v>17</v>
      </c>
      <c r="K47" s="199">
        <f t="shared" si="10"/>
        <v>26.5</v>
      </c>
      <c r="L47" s="209">
        <f t="shared" si="10"/>
        <v>0</v>
      </c>
      <c r="M47" s="197">
        <f t="shared" si="10"/>
        <v>17</v>
      </c>
      <c r="N47" s="197">
        <f t="shared" si="10"/>
        <v>10</v>
      </c>
      <c r="O47" s="197">
        <f t="shared" si="10"/>
        <v>20</v>
      </c>
      <c r="P47" s="197">
        <f t="shared" si="10"/>
        <v>23</v>
      </c>
      <c r="Q47" s="209">
        <f t="shared" si="10"/>
        <v>4</v>
      </c>
      <c r="R47" s="209">
        <f t="shared" si="10"/>
        <v>7</v>
      </c>
      <c r="S47" s="209">
        <f t="shared" si="10"/>
        <v>4</v>
      </c>
      <c r="T47" s="197">
        <f t="shared" si="10"/>
        <v>13</v>
      </c>
      <c r="U47" s="209">
        <f t="shared" si="10"/>
        <v>0</v>
      </c>
      <c r="V47" s="199">
        <f t="shared" si="10"/>
        <v>330</v>
      </c>
      <c r="W47" s="56"/>
      <c r="X47" s="101" t="s">
        <v>148</v>
      </c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</row>
    <row r="48" spans="1:54" ht="19.5" thickBot="1">
      <c r="A48" s="210" t="s">
        <v>26</v>
      </c>
      <c r="B48" s="211"/>
      <c r="C48" s="212">
        <f aca="true" t="shared" si="11" ref="C48:U48">SUM(C44:C47)</f>
        <v>95</v>
      </c>
      <c r="D48" s="213">
        <f t="shared" si="11"/>
        <v>94</v>
      </c>
      <c r="E48" s="213">
        <f t="shared" si="11"/>
        <v>83.5</v>
      </c>
      <c r="F48" s="213">
        <f t="shared" si="11"/>
        <v>93</v>
      </c>
      <c r="G48" s="213">
        <f t="shared" si="11"/>
        <v>75</v>
      </c>
      <c r="H48" s="213">
        <f t="shared" si="11"/>
        <v>89.5</v>
      </c>
      <c r="I48" s="213">
        <f t="shared" si="11"/>
        <v>66</v>
      </c>
      <c r="J48" s="216">
        <f t="shared" si="11"/>
        <v>53</v>
      </c>
      <c r="K48" s="215">
        <f t="shared" si="11"/>
        <v>84.5</v>
      </c>
      <c r="L48" s="214">
        <f t="shared" si="11"/>
        <v>26</v>
      </c>
      <c r="M48" s="216">
        <f t="shared" si="11"/>
        <v>46.5</v>
      </c>
      <c r="N48" s="216">
        <f t="shared" si="11"/>
        <v>36</v>
      </c>
      <c r="O48" s="216">
        <f t="shared" si="11"/>
        <v>51.5</v>
      </c>
      <c r="P48" s="216">
        <f t="shared" si="11"/>
        <v>52.5</v>
      </c>
      <c r="Q48" s="214">
        <f t="shared" si="11"/>
        <v>18</v>
      </c>
      <c r="R48" s="214">
        <f t="shared" si="11"/>
        <v>24</v>
      </c>
      <c r="S48" s="214">
        <f t="shared" si="11"/>
        <v>13</v>
      </c>
      <c r="T48" s="221">
        <f t="shared" si="11"/>
        <v>42</v>
      </c>
      <c r="U48" s="214">
        <f t="shared" si="11"/>
        <v>0</v>
      </c>
      <c r="V48" s="173"/>
      <c r="W48" s="56"/>
      <c r="X48" s="56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</row>
    <row r="51" spans="4:21" ht="15.75">
      <c r="D51" s="217"/>
      <c r="E51" s="217"/>
      <c r="F51" s="115"/>
      <c r="G51" s="218"/>
      <c r="H51" s="115"/>
      <c r="I51" s="115"/>
      <c r="J51" s="115"/>
      <c r="L51" s="115"/>
      <c r="M51" s="218"/>
      <c r="O51" s="217"/>
      <c r="P51" s="115"/>
      <c r="Q51" s="115"/>
      <c r="R51" s="115"/>
      <c r="S51" s="217"/>
      <c r="T51" s="115"/>
      <c r="U51" s="217"/>
    </row>
    <row r="52" spans="4:21" ht="15.75">
      <c r="D52" s="217"/>
      <c r="E52" s="217"/>
      <c r="F52" s="115"/>
      <c r="G52" s="218"/>
      <c r="H52" s="115"/>
      <c r="I52" s="115"/>
      <c r="J52" s="115"/>
      <c r="L52" s="115"/>
      <c r="M52" s="116"/>
      <c r="O52" s="217"/>
      <c r="P52" s="115"/>
      <c r="Q52" s="115"/>
      <c r="R52" s="115"/>
      <c r="S52" s="217"/>
      <c r="T52" s="115"/>
      <c r="U52" s="217"/>
    </row>
    <row r="53" spans="4:21" ht="15.75">
      <c r="D53" s="217"/>
      <c r="E53" s="217"/>
      <c r="F53" s="115"/>
      <c r="G53" s="218"/>
      <c r="H53" s="115"/>
      <c r="I53" s="115"/>
      <c r="J53" s="115"/>
      <c r="L53" s="115"/>
      <c r="M53" s="116"/>
      <c r="O53" s="217"/>
      <c r="P53" s="115"/>
      <c r="Q53" s="115"/>
      <c r="R53" s="115"/>
      <c r="S53" s="217"/>
      <c r="T53" s="115"/>
      <c r="U53" s="217"/>
    </row>
    <row r="54" spans="4:21" ht="15.75">
      <c r="D54" s="217"/>
      <c r="E54" s="217"/>
      <c r="F54" s="115"/>
      <c r="G54" s="218"/>
      <c r="H54" s="115"/>
      <c r="I54" s="115"/>
      <c r="J54" s="115"/>
      <c r="L54" s="115"/>
      <c r="M54" s="116"/>
      <c r="O54" s="217"/>
      <c r="P54" s="115"/>
      <c r="Q54" s="115"/>
      <c r="R54" s="115"/>
      <c r="S54" s="217"/>
      <c r="T54" s="115"/>
      <c r="U54" s="217"/>
    </row>
    <row r="55" spans="4:21" ht="15.75">
      <c r="D55" s="217"/>
      <c r="E55" s="217"/>
      <c r="F55" s="115"/>
      <c r="G55" s="218"/>
      <c r="H55" s="115"/>
      <c r="I55" s="115"/>
      <c r="J55" s="115"/>
      <c r="L55" s="115"/>
      <c r="M55" s="116"/>
      <c r="O55" s="217"/>
      <c r="P55" s="115"/>
      <c r="Q55" s="115"/>
      <c r="R55" s="115"/>
      <c r="S55" s="217"/>
      <c r="T55" s="115"/>
      <c r="U55" s="217"/>
    </row>
    <row r="56" spans="4:21" ht="15.75">
      <c r="D56" s="217"/>
      <c r="E56" s="217"/>
      <c r="F56" s="115"/>
      <c r="G56" s="218"/>
      <c r="H56" s="115"/>
      <c r="I56" s="115"/>
      <c r="J56" s="115"/>
      <c r="L56" s="115"/>
      <c r="M56" s="218"/>
      <c r="O56" s="217"/>
      <c r="P56" s="115"/>
      <c r="Q56" s="115"/>
      <c r="R56" s="115"/>
      <c r="S56" s="217"/>
      <c r="T56" s="115"/>
      <c r="U56" s="217"/>
    </row>
    <row r="57" spans="4:21" ht="15.75">
      <c r="D57" s="217"/>
      <c r="E57" s="217"/>
      <c r="F57" s="115"/>
      <c r="G57" s="218"/>
      <c r="H57" s="115"/>
      <c r="I57" s="115"/>
      <c r="J57" s="115"/>
      <c r="L57" s="115"/>
      <c r="M57" s="116"/>
      <c r="O57" s="217"/>
      <c r="P57" s="115"/>
      <c r="Q57" s="115"/>
      <c r="R57" s="115"/>
      <c r="S57" s="217"/>
      <c r="T57" s="115"/>
      <c r="U57" s="217"/>
    </row>
    <row r="58" spans="4:21" ht="15.75">
      <c r="D58" s="217"/>
      <c r="E58" s="217"/>
      <c r="F58" s="115"/>
      <c r="G58" s="218"/>
      <c r="H58" s="115"/>
      <c r="I58" s="115"/>
      <c r="J58" s="115"/>
      <c r="L58" s="115"/>
      <c r="M58" s="218"/>
      <c r="O58" s="217"/>
      <c r="P58" s="115"/>
      <c r="Q58" s="115"/>
      <c r="R58" s="115"/>
      <c r="S58" s="217"/>
      <c r="T58" s="115"/>
      <c r="U58" s="217"/>
    </row>
    <row r="59" spans="4:21" ht="15.75">
      <c r="D59" s="217"/>
      <c r="E59" s="217"/>
      <c r="F59" s="115"/>
      <c r="G59" s="218"/>
      <c r="H59" s="115"/>
      <c r="I59" s="115"/>
      <c r="J59" s="115"/>
      <c r="L59" s="115"/>
      <c r="M59" s="218"/>
      <c r="O59" s="217"/>
      <c r="P59" s="115"/>
      <c r="Q59" s="115"/>
      <c r="R59" s="115"/>
      <c r="S59" s="217"/>
      <c r="T59" s="115"/>
      <c r="U59" s="217"/>
    </row>
    <row r="60" spans="4:21" ht="15.75">
      <c r="D60" s="217"/>
      <c r="E60" s="217"/>
      <c r="F60" s="115"/>
      <c r="G60" s="218"/>
      <c r="H60" s="115"/>
      <c r="I60" s="115"/>
      <c r="J60" s="115"/>
      <c r="L60" s="115"/>
      <c r="M60" s="218"/>
      <c r="O60" s="217"/>
      <c r="P60" s="115"/>
      <c r="Q60" s="115"/>
      <c r="R60" s="115"/>
      <c r="S60" s="217"/>
      <c r="T60" s="115"/>
      <c r="U60" s="217"/>
    </row>
    <row r="61" spans="4:21" ht="15.75">
      <c r="D61" s="217"/>
      <c r="E61" s="217"/>
      <c r="F61" s="115"/>
      <c r="G61" s="218"/>
      <c r="H61" s="115"/>
      <c r="I61" s="115"/>
      <c r="J61" s="115"/>
      <c r="L61" s="115"/>
      <c r="M61" s="218"/>
      <c r="O61" s="217"/>
      <c r="P61" s="115"/>
      <c r="Q61" s="115"/>
      <c r="R61" s="115"/>
      <c r="S61" s="217"/>
      <c r="T61" s="115"/>
      <c r="U61" s="217"/>
    </row>
    <row r="62" spans="4:21" ht="15.75">
      <c r="D62" s="217"/>
      <c r="E62" s="217"/>
      <c r="F62" s="115"/>
      <c r="G62" s="219"/>
      <c r="H62" s="115"/>
      <c r="I62" s="115"/>
      <c r="J62" s="115"/>
      <c r="L62" s="115"/>
      <c r="M62" s="218"/>
      <c r="O62" s="217"/>
      <c r="P62" s="115"/>
      <c r="Q62" s="115"/>
      <c r="R62" s="115"/>
      <c r="S62" s="217"/>
      <c r="T62" s="115"/>
      <c r="U62" s="217"/>
    </row>
    <row r="63" spans="4:21" ht="15.75">
      <c r="D63" s="217"/>
      <c r="E63" s="217"/>
      <c r="F63" s="115"/>
      <c r="G63" s="218"/>
      <c r="H63" s="115"/>
      <c r="I63" s="115"/>
      <c r="J63" s="115"/>
      <c r="L63" s="115"/>
      <c r="M63" s="116"/>
      <c r="O63" s="217"/>
      <c r="P63" s="115"/>
      <c r="Q63" s="115"/>
      <c r="R63" s="115"/>
      <c r="S63" s="217"/>
      <c r="T63" s="115"/>
      <c r="U63" s="217"/>
    </row>
    <row r="64" spans="4:21" ht="15.75">
      <c r="D64" s="217"/>
      <c r="E64" s="217"/>
      <c r="F64" s="115"/>
      <c r="G64" s="218"/>
      <c r="H64" s="115"/>
      <c r="I64" s="115"/>
      <c r="J64" s="115"/>
      <c r="L64" s="115"/>
      <c r="M64" s="218"/>
      <c r="O64" s="217"/>
      <c r="P64" s="115"/>
      <c r="Q64" s="115"/>
      <c r="R64" s="115"/>
      <c r="S64" s="217"/>
      <c r="T64" s="115"/>
      <c r="U64" s="217"/>
    </row>
    <row r="65" spans="4:21" ht="15.75">
      <c r="D65" s="217"/>
      <c r="E65" s="217"/>
      <c r="F65" s="115"/>
      <c r="G65" s="218"/>
      <c r="H65" s="115"/>
      <c r="I65" s="115"/>
      <c r="J65" s="115"/>
      <c r="L65" s="115"/>
      <c r="M65" s="116"/>
      <c r="O65" s="217"/>
      <c r="P65" s="115"/>
      <c r="Q65" s="115"/>
      <c r="R65" s="115"/>
      <c r="S65" s="217"/>
      <c r="T65" s="115"/>
      <c r="U65" s="217"/>
    </row>
    <row r="66" spans="4:21" ht="15.75">
      <c r="D66" s="217"/>
      <c r="E66" s="217"/>
      <c r="F66" s="115"/>
      <c r="G66" s="218"/>
      <c r="H66" s="115"/>
      <c r="I66" s="115"/>
      <c r="J66" s="115"/>
      <c r="L66" s="115"/>
      <c r="M66" s="116"/>
      <c r="O66" s="217"/>
      <c r="P66" s="115"/>
      <c r="Q66" s="115"/>
      <c r="R66" s="115"/>
      <c r="S66" s="217"/>
      <c r="T66" s="115"/>
      <c r="U66" s="217"/>
    </row>
    <row r="67" spans="4:21" ht="15.75">
      <c r="D67" s="217"/>
      <c r="E67" s="217"/>
      <c r="F67" s="115"/>
      <c r="G67" s="218"/>
      <c r="H67" s="115"/>
      <c r="I67" s="115"/>
      <c r="J67" s="115"/>
      <c r="L67" s="115"/>
      <c r="M67" s="218"/>
      <c r="O67" s="217"/>
      <c r="P67" s="115"/>
      <c r="Q67" s="115"/>
      <c r="R67" s="115"/>
      <c r="S67" s="217"/>
      <c r="T67" s="115"/>
      <c r="U67" s="217"/>
    </row>
    <row r="68" spans="4:21" ht="15.75">
      <c r="D68" s="217"/>
      <c r="E68" s="217"/>
      <c r="F68" s="115"/>
      <c r="G68" s="218"/>
      <c r="H68" s="115"/>
      <c r="I68" s="115"/>
      <c r="J68" s="115"/>
      <c r="L68" s="115"/>
      <c r="M68" s="218"/>
      <c r="O68" s="217"/>
      <c r="P68" s="115"/>
      <c r="Q68" s="115"/>
      <c r="R68" s="115"/>
      <c r="S68" s="217"/>
      <c r="T68" s="115"/>
      <c r="U68" s="217"/>
    </row>
    <row r="69" spans="4:21" ht="15.75">
      <c r="D69" s="217"/>
      <c r="E69" s="217"/>
      <c r="F69" s="115"/>
      <c r="G69" s="218"/>
      <c r="H69" s="115"/>
      <c r="I69" s="115"/>
      <c r="J69" s="115"/>
      <c r="L69" s="115"/>
      <c r="M69" s="218"/>
      <c r="O69" s="217"/>
      <c r="P69" s="115"/>
      <c r="Q69" s="115"/>
      <c r="R69" s="115"/>
      <c r="S69" s="217"/>
      <c r="T69" s="115"/>
      <c r="U69" s="217"/>
    </row>
    <row r="70" spans="4:21" ht="15.75">
      <c r="D70" s="217"/>
      <c r="E70" s="217"/>
      <c r="F70" s="115"/>
      <c r="G70" s="218"/>
      <c r="H70" s="115"/>
      <c r="I70" s="115"/>
      <c r="J70" s="115"/>
      <c r="L70" s="115"/>
      <c r="M70" s="218"/>
      <c r="O70" s="217"/>
      <c r="P70" s="115"/>
      <c r="Q70" s="115"/>
      <c r="R70" s="115"/>
      <c r="S70" s="217"/>
      <c r="T70" s="115"/>
      <c r="U70" s="217"/>
    </row>
    <row r="71" spans="4:21" ht="15.75">
      <c r="D71" s="217"/>
      <c r="E71" s="217"/>
      <c r="F71" s="115"/>
      <c r="G71" s="218"/>
      <c r="H71" s="115"/>
      <c r="I71" s="115"/>
      <c r="J71" s="115"/>
      <c r="L71" s="115"/>
      <c r="M71" s="116"/>
      <c r="O71" s="217"/>
      <c r="P71" s="115"/>
      <c r="Q71" s="115"/>
      <c r="R71" s="115"/>
      <c r="S71" s="217"/>
      <c r="T71" s="115"/>
      <c r="U71" s="217"/>
    </row>
    <row r="72" spans="4:21" ht="15.75">
      <c r="D72" s="217"/>
      <c r="E72" s="217"/>
      <c r="F72" s="115"/>
      <c r="G72" s="218"/>
      <c r="H72" s="115"/>
      <c r="I72" s="115"/>
      <c r="J72" s="115"/>
      <c r="L72" s="115"/>
      <c r="M72" s="218"/>
      <c r="O72" s="217"/>
      <c r="P72" s="115"/>
      <c r="Q72" s="115"/>
      <c r="R72" s="115"/>
      <c r="S72" s="217"/>
      <c r="T72" s="115"/>
      <c r="U72" s="217"/>
    </row>
    <row r="73" spans="4:21" ht="15.75">
      <c r="D73" s="217"/>
      <c r="E73" s="217"/>
      <c r="F73" s="115"/>
      <c r="G73" s="218"/>
      <c r="H73" s="115"/>
      <c r="I73" s="115"/>
      <c r="J73" s="115"/>
      <c r="L73" s="115"/>
      <c r="M73" s="116"/>
      <c r="O73" s="217"/>
      <c r="P73" s="115"/>
      <c r="Q73" s="115"/>
      <c r="R73" s="115"/>
      <c r="S73" s="217"/>
      <c r="T73" s="115"/>
      <c r="U73" s="217"/>
    </row>
    <row r="74" spans="4:21" ht="15.75">
      <c r="D74" s="217"/>
      <c r="E74" s="217"/>
      <c r="F74" s="115"/>
      <c r="G74" s="218"/>
      <c r="H74" s="115"/>
      <c r="I74" s="115"/>
      <c r="J74" s="115"/>
      <c r="L74" s="115"/>
      <c r="M74" s="116"/>
      <c r="O74" s="217"/>
      <c r="P74" s="115"/>
      <c r="Q74" s="115"/>
      <c r="R74" s="115"/>
      <c r="S74" s="217"/>
      <c r="T74" s="115"/>
      <c r="U74" s="217"/>
    </row>
    <row r="75" spans="4:21" ht="15.75">
      <c r="D75" s="217"/>
      <c r="E75" s="217"/>
      <c r="F75" s="115"/>
      <c r="G75" s="218"/>
      <c r="H75" s="115"/>
      <c r="I75" s="115"/>
      <c r="J75" s="115"/>
      <c r="L75" s="115"/>
      <c r="M75" s="116"/>
      <c r="O75" s="217"/>
      <c r="P75" s="115"/>
      <c r="Q75" s="115"/>
      <c r="R75" s="115"/>
      <c r="S75" s="217"/>
      <c r="T75" s="115"/>
      <c r="U75" s="217"/>
    </row>
    <row r="76" spans="4:21" ht="15.75">
      <c r="D76" s="217"/>
      <c r="E76" s="217"/>
      <c r="F76" s="115"/>
      <c r="G76" s="218"/>
      <c r="H76" s="115"/>
      <c r="I76" s="115"/>
      <c r="J76" s="115"/>
      <c r="L76" s="115"/>
      <c r="M76" s="116"/>
      <c r="O76" s="217"/>
      <c r="P76" s="115"/>
      <c r="Q76" s="115"/>
      <c r="R76" s="115"/>
      <c r="S76" s="217"/>
      <c r="T76" s="115"/>
      <c r="U76" s="217"/>
    </row>
    <row r="77" spans="4:21" ht="15.75">
      <c r="D77" s="217"/>
      <c r="E77" s="217"/>
      <c r="F77" s="115"/>
      <c r="G77" s="218"/>
      <c r="H77" s="115"/>
      <c r="I77" s="115"/>
      <c r="J77" s="115"/>
      <c r="L77" s="115"/>
      <c r="M77" s="116"/>
      <c r="O77" s="217"/>
      <c r="P77" s="115"/>
      <c r="Q77" s="115"/>
      <c r="R77" s="115"/>
      <c r="S77" s="217"/>
      <c r="T77" s="115"/>
      <c r="U77" s="217"/>
    </row>
    <row r="78" spans="4:21" ht="15.75">
      <c r="D78" s="217"/>
      <c r="E78" s="217"/>
      <c r="F78" s="115"/>
      <c r="G78" s="218"/>
      <c r="H78" s="115"/>
      <c r="I78" s="115"/>
      <c r="J78" s="115"/>
      <c r="L78" s="115"/>
      <c r="M78" s="218"/>
      <c r="O78" s="217"/>
      <c r="P78" s="115"/>
      <c r="Q78" s="115"/>
      <c r="R78" s="115"/>
      <c r="S78" s="217"/>
      <c r="T78" s="115"/>
      <c r="U78" s="217"/>
    </row>
    <row r="79" spans="4:21" ht="15.75">
      <c r="D79" s="217"/>
      <c r="E79" s="217"/>
      <c r="F79" s="115"/>
      <c r="G79" s="218"/>
      <c r="H79" s="115"/>
      <c r="I79" s="115"/>
      <c r="J79" s="115"/>
      <c r="L79" s="115"/>
      <c r="M79" s="116"/>
      <c r="O79" s="217"/>
      <c r="P79" s="115"/>
      <c r="Q79" s="115"/>
      <c r="R79" s="115"/>
      <c r="S79" s="217"/>
      <c r="T79" s="115"/>
      <c r="U79" s="217"/>
    </row>
    <row r="80" spans="4:21" ht="15.75">
      <c r="D80" s="217"/>
      <c r="E80" s="217"/>
      <c r="F80" s="115"/>
      <c r="G80" s="218"/>
      <c r="H80" s="115"/>
      <c r="I80" s="115"/>
      <c r="J80" s="115"/>
      <c r="L80" s="115"/>
      <c r="M80" s="218"/>
      <c r="O80" s="217"/>
      <c r="P80" s="115"/>
      <c r="Q80" s="115"/>
      <c r="R80" s="115"/>
      <c r="S80" s="217"/>
      <c r="T80" s="115"/>
      <c r="U80" s="217"/>
    </row>
    <row r="81" spans="4:21" ht="15.75">
      <c r="D81" s="217"/>
      <c r="E81" s="217"/>
      <c r="F81" s="115"/>
      <c r="G81" s="220"/>
      <c r="H81" s="115"/>
      <c r="I81" s="115"/>
      <c r="J81" s="115"/>
      <c r="L81" s="115"/>
      <c r="M81" s="116"/>
      <c r="O81" s="217"/>
      <c r="P81" s="115"/>
      <c r="Q81" s="115"/>
      <c r="R81" s="115"/>
      <c r="S81" s="217"/>
      <c r="T81" s="115"/>
      <c r="U81" s="217"/>
    </row>
  </sheetData>
  <sheetProtection/>
  <mergeCells count="2">
    <mergeCell ref="B11:B21"/>
    <mergeCell ref="B32:B42"/>
  </mergeCells>
  <printOptions/>
  <pageMargins left="0.21" right="0.09" top="0.21" bottom="0.17" header="0.16" footer="0.13"/>
  <pageSetup horizontalDpi="100" verticalDpi="1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K39" sqref="AK39"/>
    </sheetView>
  </sheetViews>
  <sheetFormatPr defaultColWidth="9.140625" defaultRowHeight="15"/>
  <cols>
    <col min="1" max="1" width="13.140625" style="46" customWidth="1"/>
    <col min="2" max="2" width="2.7109375" style="47" customWidth="1"/>
    <col min="3" max="3" width="1.28515625" style="51" customWidth="1"/>
    <col min="4" max="4" width="3.7109375" style="51" hidden="1" customWidth="1"/>
    <col min="5" max="33" width="3.28125" style="115" customWidth="1"/>
    <col min="34" max="34" width="3.28125" style="115" hidden="1" customWidth="1"/>
    <col min="35" max="16384" width="9.140625" style="46" customWidth="1"/>
  </cols>
  <sheetData>
    <row r="1" spans="5:34" ht="30" customHeight="1">
      <c r="E1" s="373">
        <v>901</v>
      </c>
      <c r="F1" s="373">
        <v>902</v>
      </c>
      <c r="G1" s="373">
        <v>902</v>
      </c>
      <c r="H1" s="373">
        <v>903</v>
      </c>
      <c r="I1" s="373">
        <v>903</v>
      </c>
      <c r="J1" s="373">
        <v>904</v>
      </c>
      <c r="K1" s="373">
        <v>904</v>
      </c>
      <c r="L1" s="373">
        <v>905</v>
      </c>
      <c r="M1" s="373">
        <v>905</v>
      </c>
      <c r="N1" s="373">
        <v>906</v>
      </c>
      <c r="O1" s="373">
        <v>906</v>
      </c>
      <c r="P1" s="373">
        <v>907</v>
      </c>
      <c r="Q1" s="373">
        <v>907</v>
      </c>
      <c r="R1" s="373">
        <v>908</v>
      </c>
      <c r="S1" s="373">
        <v>908</v>
      </c>
      <c r="T1" s="373">
        <v>909</v>
      </c>
      <c r="U1" s="373">
        <v>910</v>
      </c>
      <c r="V1" s="373">
        <v>911</v>
      </c>
      <c r="W1" s="373">
        <v>912</v>
      </c>
      <c r="X1" s="373">
        <v>913</v>
      </c>
      <c r="Y1" s="373">
        <v>914</v>
      </c>
      <c r="Z1" s="373">
        <v>915</v>
      </c>
      <c r="AA1" s="373">
        <v>916</v>
      </c>
      <c r="AB1" s="373">
        <v>917</v>
      </c>
      <c r="AC1" s="373">
        <v>918</v>
      </c>
      <c r="AD1" s="373">
        <v>919</v>
      </c>
      <c r="AE1" s="373">
        <v>920</v>
      </c>
      <c r="AF1" s="373">
        <v>921</v>
      </c>
      <c r="AG1" s="373">
        <v>922</v>
      </c>
      <c r="AH1" s="372"/>
    </row>
    <row r="2" spans="3:34" ht="43.5" customHeight="1">
      <c r="C2" s="56"/>
      <c r="D2" s="56"/>
      <c r="E2" s="369" t="s">
        <v>37</v>
      </c>
      <c r="F2" s="369" t="s">
        <v>38</v>
      </c>
      <c r="G2" s="369" t="s">
        <v>39</v>
      </c>
      <c r="H2" s="369" t="s">
        <v>40</v>
      </c>
      <c r="I2" s="369" t="s">
        <v>41</v>
      </c>
      <c r="J2" s="370" t="s">
        <v>42</v>
      </c>
      <c r="K2" s="369" t="s">
        <v>43</v>
      </c>
      <c r="L2" s="370" t="s">
        <v>13</v>
      </c>
      <c r="M2" s="369" t="s">
        <v>44</v>
      </c>
      <c r="N2" s="369" t="s">
        <v>45</v>
      </c>
      <c r="O2" s="369" t="s">
        <v>46</v>
      </c>
      <c r="P2" s="370" t="s">
        <v>47</v>
      </c>
      <c r="Q2" s="369" t="s">
        <v>48</v>
      </c>
      <c r="R2" s="370" t="s">
        <v>49</v>
      </c>
      <c r="S2" s="369" t="s">
        <v>50</v>
      </c>
      <c r="T2" s="369" t="s">
        <v>51</v>
      </c>
      <c r="U2" s="369" t="s">
        <v>52</v>
      </c>
      <c r="V2" s="370" t="s">
        <v>53</v>
      </c>
      <c r="W2" s="370" t="s">
        <v>54</v>
      </c>
      <c r="X2" s="370" t="s">
        <v>55</v>
      </c>
      <c r="Y2" s="370" t="s">
        <v>56</v>
      </c>
      <c r="Z2" s="370" t="s">
        <v>57</v>
      </c>
      <c r="AA2" s="370" t="s">
        <v>58</v>
      </c>
      <c r="AB2" s="370" t="s">
        <v>59</v>
      </c>
      <c r="AC2" s="371" t="s">
        <v>60</v>
      </c>
      <c r="AD2" s="371" t="s">
        <v>61</v>
      </c>
      <c r="AE2" s="370" t="s">
        <v>62</v>
      </c>
      <c r="AF2" s="370" t="s">
        <v>63</v>
      </c>
      <c r="AG2" s="370" t="s">
        <v>64</v>
      </c>
      <c r="AH2" s="369"/>
    </row>
    <row r="3" spans="1:34" ht="15.75">
      <c r="A3" s="58" t="s">
        <v>65</v>
      </c>
      <c r="B3" s="59" t="s">
        <v>66</v>
      </c>
      <c r="C3" s="56"/>
      <c r="D3" s="63" t="s">
        <v>67</v>
      </c>
      <c r="E3" s="359">
        <v>2</v>
      </c>
      <c r="F3" s="359">
        <v>2.5</v>
      </c>
      <c r="G3" s="359">
        <v>4</v>
      </c>
      <c r="H3" s="359">
        <v>4</v>
      </c>
      <c r="I3" s="359">
        <v>2</v>
      </c>
      <c r="J3" s="359">
        <v>4</v>
      </c>
      <c r="K3" s="359">
        <v>4</v>
      </c>
      <c r="L3" s="359">
        <v>3</v>
      </c>
      <c r="M3" s="359">
        <v>2</v>
      </c>
      <c r="N3" s="359">
        <v>3</v>
      </c>
      <c r="O3" s="359">
        <v>4</v>
      </c>
      <c r="P3" s="359">
        <v>4</v>
      </c>
      <c r="Q3" s="359"/>
      <c r="R3" s="359">
        <v>4</v>
      </c>
      <c r="S3" s="359">
        <v>4</v>
      </c>
      <c r="T3" s="359">
        <v>2</v>
      </c>
      <c r="U3" s="359">
        <v>2</v>
      </c>
      <c r="V3" s="359">
        <v>4</v>
      </c>
      <c r="W3" s="359">
        <v>4</v>
      </c>
      <c r="X3" s="359">
        <v>4</v>
      </c>
      <c r="Y3" s="359">
        <v>3</v>
      </c>
      <c r="Z3" s="359">
        <v>4</v>
      </c>
      <c r="AA3" s="359">
        <v>3</v>
      </c>
      <c r="AB3" s="359">
        <v>4</v>
      </c>
      <c r="AC3" s="359">
        <v>2.5</v>
      </c>
      <c r="AD3" s="359">
        <v>2</v>
      </c>
      <c r="AE3" s="359">
        <v>2</v>
      </c>
      <c r="AF3" s="359">
        <v>2</v>
      </c>
      <c r="AG3" s="359">
        <v>2</v>
      </c>
      <c r="AH3" s="363">
        <f aca="true" t="shared" si="0" ref="AH3:AH22">SUM(E3:AG3)</f>
        <v>87</v>
      </c>
    </row>
    <row r="4" spans="1:34" ht="15.75">
      <c r="A4" s="58" t="s">
        <v>68</v>
      </c>
      <c r="B4" s="59" t="s">
        <v>69</v>
      </c>
      <c r="C4" s="56"/>
      <c r="D4" s="63" t="s">
        <v>70</v>
      </c>
      <c r="E4" s="359">
        <v>2</v>
      </c>
      <c r="F4" s="359">
        <v>2</v>
      </c>
      <c r="G4" s="359">
        <v>2</v>
      </c>
      <c r="H4" s="359">
        <v>2</v>
      </c>
      <c r="I4" s="359">
        <v>2</v>
      </c>
      <c r="J4" s="359">
        <v>2</v>
      </c>
      <c r="K4" s="359">
        <v>2</v>
      </c>
      <c r="L4" s="359">
        <v>2</v>
      </c>
      <c r="M4" s="359">
        <v>2</v>
      </c>
      <c r="N4" s="359">
        <v>2</v>
      </c>
      <c r="O4" s="359">
        <v>2</v>
      </c>
      <c r="P4" s="359">
        <v>2</v>
      </c>
      <c r="Q4" s="359"/>
      <c r="R4" s="359">
        <v>2</v>
      </c>
      <c r="S4" s="359">
        <v>1</v>
      </c>
      <c r="T4" s="359">
        <v>1</v>
      </c>
      <c r="U4" s="359"/>
      <c r="V4" s="359">
        <v>1</v>
      </c>
      <c r="W4" s="359">
        <v>2</v>
      </c>
      <c r="X4" s="359"/>
      <c r="Y4" s="359"/>
      <c r="Z4" s="359">
        <v>1</v>
      </c>
      <c r="AA4" s="359"/>
      <c r="AB4" s="359">
        <v>1</v>
      </c>
      <c r="AC4" s="359"/>
      <c r="AD4" s="359"/>
      <c r="AE4" s="359"/>
      <c r="AF4" s="359">
        <v>2</v>
      </c>
      <c r="AG4" s="359">
        <v>2</v>
      </c>
      <c r="AH4" s="363">
        <f t="shared" si="0"/>
        <v>37</v>
      </c>
    </row>
    <row r="5" spans="1:34" ht="15.75">
      <c r="A5" s="58" t="s">
        <v>68</v>
      </c>
      <c r="B5" s="59" t="s">
        <v>71</v>
      </c>
      <c r="C5" s="56"/>
      <c r="D5" s="63"/>
      <c r="E5" s="359"/>
      <c r="F5" s="359">
        <v>2</v>
      </c>
      <c r="G5" s="359">
        <v>2</v>
      </c>
      <c r="H5" s="359">
        <v>2</v>
      </c>
      <c r="I5" s="359">
        <v>2</v>
      </c>
      <c r="J5" s="359">
        <v>2</v>
      </c>
      <c r="K5" s="359">
        <v>2</v>
      </c>
      <c r="L5" s="359">
        <v>2</v>
      </c>
      <c r="M5" s="359">
        <v>2</v>
      </c>
      <c r="N5" s="359"/>
      <c r="O5" s="359">
        <v>1</v>
      </c>
      <c r="P5" s="359">
        <v>1</v>
      </c>
      <c r="Q5" s="359"/>
      <c r="R5" s="359">
        <v>1</v>
      </c>
      <c r="S5" s="359">
        <v>1</v>
      </c>
      <c r="T5" s="359">
        <v>1</v>
      </c>
      <c r="U5" s="359"/>
      <c r="V5" s="359">
        <v>1</v>
      </c>
      <c r="W5" s="359">
        <v>1</v>
      </c>
      <c r="X5" s="359">
        <v>1</v>
      </c>
      <c r="Y5" s="359"/>
      <c r="Z5" s="359">
        <v>2</v>
      </c>
      <c r="AA5" s="359"/>
      <c r="AB5" s="359">
        <v>2</v>
      </c>
      <c r="AC5" s="359"/>
      <c r="AD5" s="359"/>
      <c r="AE5" s="359"/>
      <c r="AF5" s="359">
        <v>1</v>
      </c>
      <c r="AG5" s="359">
        <v>1</v>
      </c>
      <c r="AH5" s="363">
        <f t="shared" si="0"/>
        <v>30</v>
      </c>
    </row>
    <row r="6" spans="1:34" ht="15.75">
      <c r="A6" s="58" t="s">
        <v>72</v>
      </c>
      <c r="B6" s="67" t="s">
        <v>73</v>
      </c>
      <c r="C6" s="56"/>
      <c r="D6" s="63" t="s">
        <v>74</v>
      </c>
      <c r="E6" s="359"/>
      <c r="F6" s="359">
        <v>1</v>
      </c>
      <c r="G6" s="359"/>
      <c r="H6" s="359">
        <v>2</v>
      </c>
      <c r="I6" s="359">
        <v>2</v>
      </c>
      <c r="J6" s="359">
        <v>2</v>
      </c>
      <c r="K6" s="359">
        <v>2</v>
      </c>
      <c r="L6" s="359">
        <v>2</v>
      </c>
      <c r="M6" s="359"/>
      <c r="N6" s="359">
        <v>2</v>
      </c>
      <c r="O6" s="359">
        <v>2</v>
      </c>
      <c r="P6" s="359">
        <v>2</v>
      </c>
      <c r="Q6" s="359"/>
      <c r="R6" s="359">
        <v>2</v>
      </c>
      <c r="S6" s="359">
        <v>2</v>
      </c>
      <c r="T6" s="359"/>
      <c r="U6" s="359"/>
      <c r="V6" s="359">
        <v>2</v>
      </c>
      <c r="W6" s="359">
        <v>2</v>
      </c>
      <c r="X6" s="359">
        <v>1</v>
      </c>
      <c r="Y6" s="359">
        <v>2</v>
      </c>
      <c r="Z6" s="359">
        <v>1</v>
      </c>
      <c r="AA6" s="359"/>
      <c r="AB6" s="359">
        <v>1</v>
      </c>
      <c r="AC6" s="359"/>
      <c r="AD6" s="359"/>
      <c r="AE6" s="359"/>
      <c r="AF6" s="359">
        <v>2</v>
      </c>
      <c r="AG6" s="359">
        <v>2</v>
      </c>
      <c r="AH6" s="363">
        <f t="shared" si="0"/>
        <v>34</v>
      </c>
    </row>
    <row r="7" spans="1:34" ht="15.75">
      <c r="A7" s="58" t="s">
        <v>75</v>
      </c>
      <c r="B7" s="59" t="s">
        <v>76</v>
      </c>
      <c r="C7" s="56"/>
      <c r="D7" s="63" t="s">
        <v>77</v>
      </c>
      <c r="E7" s="359">
        <v>2</v>
      </c>
      <c r="F7" s="359">
        <v>2</v>
      </c>
      <c r="G7" s="359">
        <v>2</v>
      </c>
      <c r="H7" s="359">
        <v>2</v>
      </c>
      <c r="I7" s="359">
        <v>2</v>
      </c>
      <c r="J7" s="359">
        <v>2</v>
      </c>
      <c r="K7" s="359">
        <v>2</v>
      </c>
      <c r="L7" s="359">
        <v>2</v>
      </c>
      <c r="M7" s="359">
        <v>2</v>
      </c>
      <c r="N7" s="359"/>
      <c r="O7" s="359">
        <v>2</v>
      </c>
      <c r="P7" s="359">
        <v>2</v>
      </c>
      <c r="Q7" s="359">
        <v>1</v>
      </c>
      <c r="R7" s="359">
        <v>2</v>
      </c>
      <c r="S7" s="359">
        <v>2</v>
      </c>
      <c r="T7" s="359">
        <v>2</v>
      </c>
      <c r="U7" s="359">
        <v>1</v>
      </c>
      <c r="V7" s="359">
        <v>2</v>
      </c>
      <c r="W7" s="359">
        <v>2</v>
      </c>
      <c r="X7" s="359">
        <v>2</v>
      </c>
      <c r="Y7" s="359">
        <v>2</v>
      </c>
      <c r="Z7" s="359">
        <v>2</v>
      </c>
      <c r="AA7" s="359">
        <v>2</v>
      </c>
      <c r="AB7" s="359">
        <v>1</v>
      </c>
      <c r="AC7" s="359">
        <v>2</v>
      </c>
      <c r="AD7" s="359">
        <v>2</v>
      </c>
      <c r="AE7" s="359"/>
      <c r="AF7" s="359">
        <v>2</v>
      </c>
      <c r="AG7" s="359">
        <v>2</v>
      </c>
      <c r="AH7" s="363">
        <f t="shared" si="0"/>
        <v>51</v>
      </c>
    </row>
    <row r="8" spans="1:34" ht="15.75">
      <c r="A8" s="58" t="s">
        <v>78</v>
      </c>
      <c r="B8" s="68" t="s">
        <v>79</v>
      </c>
      <c r="C8" s="56"/>
      <c r="D8" s="63" t="s">
        <v>80</v>
      </c>
      <c r="E8" s="359">
        <v>1</v>
      </c>
      <c r="F8" s="359"/>
      <c r="G8" s="359">
        <v>2</v>
      </c>
      <c r="H8" s="359">
        <v>3</v>
      </c>
      <c r="I8" s="359">
        <v>4.5</v>
      </c>
      <c r="J8" s="359">
        <v>4</v>
      </c>
      <c r="K8" s="359">
        <v>3.5</v>
      </c>
      <c r="L8" s="359">
        <v>3</v>
      </c>
      <c r="M8" s="359"/>
      <c r="N8" s="359">
        <v>2</v>
      </c>
      <c r="O8" s="359">
        <v>3</v>
      </c>
      <c r="P8" s="359">
        <v>2</v>
      </c>
      <c r="Q8" s="359">
        <v>1</v>
      </c>
      <c r="R8" s="359">
        <v>2</v>
      </c>
      <c r="S8" s="359">
        <v>3</v>
      </c>
      <c r="T8" s="359"/>
      <c r="U8" s="359"/>
      <c r="V8" s="359">
        <v>5</v>
      </c>
      <c r="W8" s="359">
        <v>4</v>
      </c>
      <c r="X8" s="359">
        <v>2</v>
      </c>
      <c r="Y8" s="359">
        <v>1</v>
      </c>
      <c r="Z8" s="359">
        <v>2</v>
      </c>
      <c r="AA8" s="359">
        <v>3.5</v>
      </c>
      <c r="AB8" s="359">
        <v>5</v>
      </c>
      <c r="AC8" s="359"/>
      <c r="AD8" s="359">
        <v>2</v>
      </c>
      <c r="AE8" s="359">
        <v>1</v>
      </c>
      <c r="AF8" s="359">
        <v>5</v>
      </c>
      <c r="AG8" s="359"/>
      <c r="AH8" s="363">
        <f t="shared" si="0"/>
        <v>64.5</v>
      </c>
    </row>
    <row r="9" spans="1:34" ht="15.75">
      <c r="A9" s="58" t="s">
        <v>78</v>
      </c>
      <c r="B9" s="68" t="s">
        <v>81</v>
      </c>
      <c r="C9" s="56"/>
      <c r="D9" s="63"/>
      <c r="E9" s="359">
        <v>2.5</v>
      </c>
      <c r="F9" s="359">
        <v>1</v>
      </c>
      <c r="G9" s="359">
        <v>2</v>
      </c>
      <c r="H9" s="359">
        <v>6</v>
      </c>
      <c r="I9" s="359">
        <v>4</v>
      </c>
      <c r="J9" s="359">
        <v>7</v>
      </c>
      <c r="K9" s="359">
        <v>4.5</v>
      </c>
      <c r="L9" s="359">
        <v>1</v>
      </c>
      <c r="M9" s="359"/>
      <c r="N9" s="359">
        <v>1</v>
      </c>
      <c r="O9" s="359">
        <v>2</v>
      </c>
      <c r="P9" s="359">
        <v>2</v>
      </c>
      <c r="Q9" s="359"/>
      <c r="R9" s="359">
        <v>5</v>
      </c>
      <c r="S9" s="359">
        <v>5</v>
      </c>
      <c r="T9" s="359"/>
      <c r="U9" s="359"/>
      <c r="V9" s="359">
        <v>2</v>
      </c>
      <c r="W9" s="359">
        <v>4</v>
      </c>
      <c r="X9" s="359">
        <v>5</v>
      </c>
      <c r="Y9" s="359">
        <v>2</v>
      </c>
      <c r="Z9" s="359">
        <v>2</v>
      </c>
      <c r="AA9" s="359">
        <v>1.5</v>
      </c>
      <c r="AB9" s="359">
        <v>7</v>
      </c>
      <c r="AC9" s="359"/>
      <c r="AD9" s="359">
        <v>3</v>
      </c>
      <c r="AE9" s="359">
        <v>1</v>
      </c>
      <c r="AF9" s="359">
        <v>6</v>
      </c>
      <c r="AG9" s="359">
        <v>2</v>
      </c>
      <c r="AH9" s="363">
        <f t="shared" si="0"/>
        <v>78.5</v>
      </c>
    </row>
    <row r="10" spans="1:34" ht="15.75">
      <c r="A10" s="58" t="s">
        <v>82</v>
      </c>
      <c r="B10" s="68" t="s">
        <v>83</v>
      </c>
      <c r="C10" s="56"/>
      <c r="D10" s="63" t="s">
        <v>84</v>
      </c>
      <c r="E10" s="359">
        <v>2</v>
      </c>
      <c r="F10" s="359">
        <v>2</v>
      </c>
      <c r="G10" s="359">
        <v>2</v>
      </c>
      <c r="H10" s="359">
        <v>2</v>
      </c>
      <c r="I10" s="359">
        <v>2</v>
      </c>
      <c r="J10" s="359">
        <v>2</v>
      </c>
      <c r="K10" s="359">
        <v>2</v>
      </c>
      <c r="L10" s="359">
        <v>1</v>
      </c>
      <c r="M10" s="359">
        <v>2</v>
      </c>
      <c r="N10" s="359"/>
      <c r="O10" s="359">
        <v>1</v>
      </c>
      <c r="P10" s="359">
        <v>2</v>
      </c>
      <c r="Q10" s="359">
        <v>1</v>
      </c>
      <c r="R10" s="359">
        <v>2</v>
      </c>
      <c r="S10" s="359">
        <v>2</v>
      </c>
      <c r="T10" s="359">
        <v>1</v>
      </c>
      <c r="U10" s="359">
        <v>1</v>
      </c>
      <c r="V10" s="359">
        <v>2</v>
      </c>
      <c r="W10" s="359">
        <v>2</v>
      </c>
      <c r="X10" s="359">
        <v>2</v>
      </c>
      <c r="Y10" s="359">
        <v>2</v>
      </c>
      <c r="Z10" s="359">
        <v>2</v>
      </c>
      <c r="AA10" s="359">
        <v>2</v>
      </c>
      <c r="AB10" s="359">
        <v>2</v>
      </c>
      <c r="AC10" s="359">
        <v>2</v>
      </c>
      <c r="AD10" s="359">
        <v>2</v>
      </c>
      <c r="AE10" s="359">
        <v>1</v>
      </c>
      <c r="AF10" s="359">
        <v>2</v>
      </c>
      <c r="AG10" s="359">
        <v>2</v>
      </c>
      <c r="AH10" s="363">
        <f t="shared" si="0"/>
        <v>50</v>
      </c>
    </row>
    <row r="11" spans="1:34" ht="15.75">
      <c r="A11" s="58" t="s">
        <v>85</v>
      </c>
      <c r="B11" s="464" t="s">
        <v>86</v>
      </c>
      <c r="C11" s="56"/>
      <c r="D11" s="63" t="s">
        <v>87</v>
      </c>
      <c r="E11" s="359">
        <v>1</v>
      </c>
      <c r="F11" s="359">
        <v>1</v>
      </c>
      <c r="G11" s="359">
        <v>1</v>
      </c>
      <c r="H11" s="359">
        <v>2</v>
      </c>
      <c r="I11" s="359">
        <v>1</v>
      </c>
      <c r="J11" s="359">
        <v>1</v>
      </c>
      <c r="K11" s="359">
        <v>1</v>
      </c>
      <c r="L11" s="359">
        <v>1</v>
      </c>
      <c r="M11" s="359"/>
      <c r="N11" s="359"/>
      <c r="O11" s="359">
        <v>1</v>
      </c>
      <c r="P11" s="359">
        <v>1</v>
      </c>
      <c r="Q11" s="359">
        <v>1</v>
      </c>
      <c r="R11" s="359">
        <v>1</v>
      </c>
      <c r="S11" s="359">
        <v>2</v>
      </c>
      <c r="T11" s="359"/>
      <c r="U11" s="359"/>
      <c r="V11" s="359">
        <v>1</v>
      </c>
      <c r="W11" s="359">
        <v>2</v>
      </c>
      <c r="X11" s="359">
        <v>1</v>
      </c>
      <c r="Y11" s="359">
        <v>1</v>
      </c>
      <c r="Z11" s="359">
        <v>1</v>
      </c>
      <c r="AA11" s="359"/>
      <c r="AB11" s="359">
        <v>1</v>
      </c>
      <c r="AC11" s="359">
        <v>1</v>
      </c>
      <c r="AD11" s="359">
        <v>1</v>
      </c>
      <c r="AE11" s="359"/>
      <c r="AF11" s="359">
        <v>1</v>
      </c>
      <c r="AG11" s="359">
        <v>1</v>
      </c>
      <c r="AH11" s="363">
        <f t="shared" si="0"/>
        <v>26</v>
      </c>
    </row>
    <row r="12" spans="1:34" ht="15.75">
      <c r="A12" s="58" t="s">
        <v>88</v>
      </c>
      <c r="B12" s="465"/>
      <c r="C12" s="56"/>
      <c r="D12" s="63" t="s">
        <v>89</v>
      </c>
      <c r="E12" s="359"/>
      <c r="F12" s="359"/>
      <c r="G12" s="359">
        <v>1</v>
      </c>
      <c r="H12" s="359">
        <v>1</v>
      </c>
      <c r="I12" s="359">
        <v>1</v>
      </c>
      <c r="J12" s="359"/>
      <c r="K12" s="359">
        <v>1</v>
      </c>
      <c r="L12" s="359"/>
      <c r="M12" s="359"/>
      <c r="N12" s="359"/>
      <c r="O12" s="359"/>
      <c r="P12" s="359">
        <v>1</v>
      </c>
      <c r="Q12" s="359"/>
      <c r="R12" s="359">
        <v>1</v>
      </c>
      <c r="S12" s="359">
        <v>2</v>
      </c>
      <c r="T12" s="359"/>
      <c r="U12" s="359"/>
      <c r="V12" s="359"/>
      <c r="W12" s="359">
        <v>1</v>
      </c>
      <c r="X12" s="359"/>
      <c r="Y12" s="359"/>
      <c r="Z12" s="359">
        <v>1</v>
      </c>
      <c r="AA12" s="359"/>
      <c r="AB12" s="359"/>
      <c r="AC12" s="359"/>
      <c r="AD12" s="359">
        <v>1</v>
      </c>
      <c r="AE12" s="359"/>
      <c r="AF12" s="359">
        <v>2</v>
      </c>
      <c r="AG12" s="359">
        <v>1</v>
      </c>
      <c r="AH12" s="363">
        <f t="shared" si="0"/>
        <v>14</v>
      </c>
    </row>
    <row r="13" spans="1:34" ht="15.75">
      <c r="A13" s="58" t="s">
        <v>90</v>
      </c>
      <c r="B13" s="465"/>
      <c r="C13" s="56"/>
      <c r="D13" s="63" t="s">
        <v>91</v>
      </c>
      <c r="E13" s="359"/>
      <c r="F13" s="359"/>
      <c r="G13" s="359"/>
      <c r="H13" s="359">
        <v>1</v>
      </c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>
        <v>1</v>
      </c>
      <c r="T13" s="359"/>
      <c r="U13" s="359"/>
      <c r="V13" s="359"/>
      <c r="W13" s="359"/>
      <c r="X13" s="359"/>
      <c r="Y13" s="359"/>
      <c r="Z13" s="359"/>
      <c r="AA13" s="359"/>
      <c r="AB13" s="359">
        <v>1</v>
      </c>
      <c r="AC13" s="359"/>
      <c r="AD13" s="359"/>
      <c r="AE13" s="359"/>
      <c r="AF13" s="359"/>
      <c r="AG13" s="359"/>
      <c r="AH13" s="363">
        <f t="shared" si="0"/>
        <v>3</v>
      </c>
    </row>
    <row r="14" spans="1:34" ht="15.75">
      <c r="A14" s="58" t="s">
        <v>92</v>
      </c>
      <c r="B14" s="465"/>
      <c r="C14" s="56"/>
      <c r="D14" s="63" t="s">
        <v>93</v>
      </c>
      <c r="E14" s="359"/>
      <c r="F14" s="359">
        <v>1</v>
      </c>
      <c r="G14" s="359">
        <v>1</v>
      </c>
      <c r="H14" s="359">
        <v>1</v>
      </c>
      <c r="I14" s="359">
        <v>1</v>
      </c>
      <c r="J14" s="359">
        <v>1</v>
      </c>
      <c r="K14" s="359">
        <v>1</v>
      </c>
      <c r="L14" s="359">
        <v>1</v>
      </c>
      <c r="M14" s="359"/>
      <c r="N14" s="359">
        <v>1</v>
      </c>
      <c r="O14" s="359"/>
      <c r="P14" s="359">
        <v>1</v>
      </c>
      <c r="Q14" s="359"/>
      <c r="R14" s="359">
        <v>1</v>
      </c>
      <c r="S14" s="359">
        <v>1</v>
      </c>
      <c r="T14" s="359"/>
      <c r="U14" s="359"/>
      <c r="V14" s="359">
        <v>1</v>
      </c>
      <c r="W14" s="359">
        <v>1</v>
      </c>
      <c r="X14" s="359"/>
      <c r="Y14" s="359">
        <v>1</v>
      </c>
      <c r="Z14" s="359">
        <v>1</v>
      </c>
      <c r="AA14" s="359"/>
      <c r="AB14" s="359">
        <v>1</v>
      </c>
      <c r="AC14" s="359"/>
      <c r="AD14" s="359">
        <v>1</v>
      </c>
      <c r="AE14" s="359"/>
      <c r="AF14" s="359">
        <v>1</v>
      </c>
      <c r="AG14" s="359">
        <v>1</v>
      </c>
      <c r="AH14" s="363">
        <f t="shared" si="0"/>
        <v>19</v>
      </c>
    </row>
    <row r="15" spans="1:34" ht="15.75">
      <c r="A15" s="58" t="s">
        <v>94</v>
      </c>
      <c r="B15" s="465"/>
      <c r="C15" s="56"/>
      <c r="D15" s="63" t="s">
        <v>95</v>
      </c>
      <c r="E15" s="359">
        <v>1</v>
      </c>
      <c r="F15" s="359">
        <v>1</v>
      </c>
      <c r="G15" s="359"/>
      <c r="H15" s="359">
        <v>1</v>
      </c>
      <c r="I15" s="359"/>
      <c r="J15" s="359">
        <v>2</v>
      </c>
      <c r="K15" s="359">
        <v>1</v>
      </c>
      <c r="L15" s="359">
        <v>1</v>
      </c>
      <c r="M15" s="359">
        <v>1</v>
      </c>
      <c r="N15" s="359"/>
      <c r="O15" s="359"/>
      <c r="P15" s="359"/>
      <c r="Q15" s="359">
        <v>1</v>
      </c>
      <c r="R15" s="359">
        <v>1</v>
      </c>
      <c r="S15" s="359">
        <v>1</v>
      </c>
      <c r="T15" s="359"/>
      <c r="U15" s="359">
        <v>1</v>
      </c>
      <c r="V15" s="359"/>
      <c r="W15" s="359">
        <v>2</v>
      </c>
      <c r="X15" s="359">
        <v>1</v>
      </c>
      <c r="Y15" s="359">
        <v>1</v>
      </c>
      <c r="Z15" s="359">
        <v>1</v>
      </c>
      <c r="AA15" s="359"/>
      <c r="AB15" s="359">
        <v>2</v>
      </c>
      <c r="AC15" s="359">
        <v>1</v>
      </c>
      <c r="AD15" s="359">
        <v>1</v>
      </c>
      <c r="AE15" s="359"/>
      <c r="AF15" s="359">
        <v>1</v>
      </c>
      <c r="AG15" s="359"/>
      <c r="AH15" s="363">
        <f t="shared" si="0"/>
        <v>22</v>
      </c>
    </row>
    <row r="16" spans="1:34" ht="15.75">
      <c r="A16" s="58" t="s">
        <v>96</v>
      </c>
      <c r="B16" s="465"/>
      <c r="C16" s="56"/>
      <c r="D16" s="63" t="s">
        <v>97</v>
      </c>
      <c r="E16" s="359"/>
      <c r="F16" s="359">
        <v>1</v>
      </c>
      <c r="G16" s="359">
        <v>1</v>
      </c>
      <c r="H16" s="359">
        <v>1</v>
      </c>
      <c r="I16" s="359"/>
      <c r="J16" s="359">
        <v>1</v>
      </c>
      <c r="K16" s="359">
        <v>1</v>
      </c>
      <c r="L16" s="359">
        <v>1</v>
      </c>
      <c r="M16" s="359"/>
      <c r="N16" s="359"/>
      <c r="O16" s="359">
        <v>1</v>
      </c>
      <c r="P16" s="359"/>
      <c r="Q16" s="359">
        <v>1</v>
      </c>
      <c r="R16" s="359">
        <v>1</v>
      </c>
      <c r="S16" s="359">
        <v>1</v>
      </c>
      <c r="T16" s="359"/>
      <c r="U16" s="359"/>
      <c r="V16" s="359"/>
      <c r="W16" s="359"/>
      <c r="X16" s="359"/>
      <c r="Y16" s="359"/>
      <c r="Z16" s="359">
        <v>1</v>
      </c>
      <c r="AA16" s="359"/>
      <c r="AB16" s="359">
        <v>1</v>
      </c>
      <c r="AC16" s="359"/>
      <c r="AD16" s="359">
        <v>1</v>
      </c>
      <c r="AE16" s="359"/>
      <c r="AF16" s="359"/>
      <c r="AG16" s="359"/>
      <c r="AH16" s="363">
        <f t="shared" si="0"/>
        <v>13</v>
      </c>
    </row>
    <row r="17" spans="1:34" ht="15.75">
      <c r="A17" s="58" t="s">
        <v>98</v>
      </c>
      <c r="B17" s="465"/>
      <c r="C17" s="56"/>
      <c r="D17" s="63" t="s">
        <v>99</v>
      </c>
      <c r="E17" s="359"/>
      <c r="F17" s="359">
        <v>2</v>
      </c>
      <c r="G17" s="359"/>
      <c r="H17" s="359">
        <v>2</v>
      </c>
      <c r="I17" s="359">
        <v>1</v>
      </c>
      <c r="J17" s="359">
        <v>1</v>
      </c>
      <c r="K17" s="359">
        <v>1</v>
      </c>
      <c r="L17" s="359"/>
      <c r="M17" s="359"/>
      <c r="N17" s="359"/>
      <c r="O17" s="359">
        <v>1</v>
      </c>
      <c r="P17" s="359">
        <v>1</v>
      </c>
      <c r="Q17" s="359">
        <v>1</v>
      </c>
      <c r="R17" s="359">
        <v>1</v>
      </c>
      <c r="S17" s="359">
        <v>2</v>
      </c>
      <c r="T17" s="359">
        <v>1</v>
      </c>
      <c r="U17" s="359"/>
      <c r="V17" s="359"/>
      <c r="W17" s="359">
        <v>2</v>
      </c>
      <c r="X17" s="359">
        <v>1</v>
      </c>
      <c r="Y17" s="359"/>
      <c r="Z17" s="359"/>
      <c r="AA17" s="359"/>
      <c r="AB17" s="359">
        <v>1</v>
      </c>
      <c r="AC17" s="359">
        <v>1</v>
      </c>
      <c r="AD17" s="359"/>
      <c r="AE17" s="359"/>
      <c r="AF17" s="359">
        <v>2</v>
      </c>
      <c r="AG17" s="359">
        <v>1</v>
      </c>
      <c r="AH17" s="363">
        <f t="shared" si="0"/>
        <v>22</v>
      </c>
    </row>
    <row r="18" spans="1:34" ht="15.75">
      <c r="A18" s="58" t="s">
        <v>100</v>
      </c>
      <c r="B18" s="465"/>
      <c r="C18" s="56"/>
      <c r="D18" s="63" t="s">
        <v>101</v>
      </c>
      <c r="E18" s="359"/>
      <c r="F18" s="359">
        <v>2</v>
      </c>
      <c r="G18" s="359"/>
      <c r="H18" s="359">
        <v>2</v>
      </c>
      <c r="I18" s="359">
        <v>2</v>
      </c>
      <c r="J18" s="359">
        <v>2</v>
      </c>
      <c r="K18" s="359">
        <v>2</v>
      </c>
      <c r="L18" s="359">
        <v>1</v>
      </c>
      <c r="M18" s="359"/>
      <c r="N18" s="359"/>
      <c r="O18" s="359"/>
      <c r="P18" s="359">
        <v>1</v>
      </c>
      <c r="Q18" s="359"/>
      <c r="R18" s="359">
        <v>1</v>
      </c>
      <c r="S18" s="359">
        <v>2</v>
      </c>
      <c r="T18" s="359"/>
      <c r="U18" s="359"/>
      <c r="V18" s="359"/>
      <c r="W18" s="359">
        <v>2</v>
      </c>
      <c r="X18" s="359">
        <v>2</v>
      </c>
      <c r="Y18" s="359"/>
      <c r="Z18" s="359"/>
      <c r="AA18" s="359">
        <v>1</v>
      </c>
      <c r="AB18" s="359">
        <v>2</v>
      </c>
      <c r="AC18" s="359"/>
      <c r="AD18" s="359"/>
      <c r="AE18" s="359">
        <v>1</v>
      </c>
      <c r="AF18" s="359">
        <v>1</v>
      </c>
      <c r="AG18" s="359">
        <v>1</v>
      </c>
      <c r="AH18" s="363">
        <f t="shared" si="0"/>
        <v>25</v>
      </c>
    </row>
    <row r="19" spans="1:34" ht="15.75">
      <c r="A19" s="58" t="s">
        <v>102</v>
      </c>
      <c r="B19" s="465"/>
      <c r="C19" s="56"/>
      <c r="D19" s="63" t="s">
        <v>103</v>
      </c>
      <c r="E19" s="359">
        <v>1</v>
      </c>
      <c r="F19" s="359">
        <v>1</v>
      </c>
      <c r="G19" s="359">
        <v>2</v>
      </c>
      <c r="H19" s="359">
        <v>2</v>
      </c>
      <c r="I19" s="359">
        <v>1</v>
      </c>
      <c r="J19" s="359">
        <v>2</v>
      </c>
      <c r="K19" s="359">
        <v>2</v>
      </c>
      <c r="L19" s="359">
        <v>1</v>
      </c>
      <c r="M19" s="359">
        <v>1</v>
      </c>
      <c r="N19" s="359">
        <v>2</v>
      </c>
      <c r="O19" s="359">
        <v>2</v>
      </c>
      <c r="P19" s="359">
        <v>1</v>
      </c>
      <c r="Q19" s="359">
        <v>1</v>
      </c>
      <c r="R19" s="359">
        <v>1</v>
      </c>
      <c r="S19" s="359">
        <v>2</v>
      </c>
      <c r="T19" s="359">
        <v>1</v>
      </c>
      <c r="U19" s="359">
        <v>1</v>
      </c>
      <c r="V19" s="359">
        <v>1</v>
      </c>
      <c r="W19" s="359">
        <v>2</v>
      </c>
      <c r="X19" s="359">
        <v>1</v>
      </c>
      <c r="Y19" s="359">
        <v>2</v>
      </c>
      <c r="Z19" s="359">
        <v>1</v>
      </c>
      <c r="AA19" s="359">
        <v>1</v>
      </c>
      <c r="AB19" s="359">
        <v>2</v>
      </c>
      <c r="AC19" s="359"/>
      <c r="AD19" s="359">
        <v>1</v>
      </c>
      <c r="AE19" s="359">
        <v>1</v>
      </c>
      <c r="AF19" s="359">
        <v>1</v>
      </c>
      <c r="AG19" s="359">
        <v>1</v>
      </c>
      <c r="AH19" s="363">
        <f t="shared" si="0"/>
        <v>38</v>
      </c>
    </row>
    <row r="20" spans="1:34" ht="15.75">
      <c r="A20" s="58" t="s">
        <v>104</v>
      </c>
      <c r="B20" s="465"/>
      <c r="C20" s="56"/>
      <c r="D20" s="63" t="s">
        <v>105</v>
      </c>
      <c r="E20" s="359"/>
      <c r="F20" s="359">
        <v>1</v>
      </c>
      <c r="G20" s="359">
        <v>2</v>
      </c>
      <c r="H20" s="359">
        <v>3</v>
      </c>
      <c r="I20" s="359">
        <v>3</v>
      </c>
      <c r="J20" s="359"/>
      <c r="K20" s="359"/>
      <c r="L20" s="359"/>
      <c r="M20" s="359"/>
      <c r="N20" s="359"/>
      <c r="O20" s="359">
        <v>1</v>
      </c>
      <c r="P20" s="359">
        <v>2</v>
      </c>
      <c r="Q20" s="359"/>
      <c r="R20" s="359">
        <v>2</v>
      </c>
      <c r="S20" s="359">
        <v>1</v>
      </c>
      <c r="T20" s="359"/>
      <c r="U20" s="359"/>
      <c r="V20" s="359"/>
      <c r="W20" s="359"/>
      <c r="X20" s="359"/>
      <c r="Y20" s="359">
        <v>3</v>
      </c>
      <c r="Z20" s="359">
        <v>3</v>
      </c>
      <c r="AA20" s="359">
        <v>3</v>
      </c>
      <c r="AB20" s="359"/>
      <c r="AC20" s="359"/>
      <c r="AD20" s="359">
        <v>2</v>
      </c>
      <c r="AE20" s="359"/>
      <c r="AF20" s="359">
        <v>3</v>
      </c>
      <c r="AG20" s="359"/>
      <c r="AH20" s="363">
        <f t="shared" si="0"/>
        <v>29</v>
      </c>
    </row>
    <row r="21" spans="1:34" ht="15.75">
      <c r="A21" s="58" t="s">
        <v>106</v>
      </c>
      <c r="B21" s="466"/>
      <c r="C21" s="56"/>
      <c r="D21" s="63" t="s">
        <v>107</v>
      </c>
      <c r="E21" s="359"/>
      <c r="F21" s="359"/>
      <c r="G21" s="359"/>
      <c r="H21" s="359">
        <v>1</v>
      </c>
      <c r="I21" s="359">
        <v>1</v>
      </c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>
        <v>1</v>
      </c>
      <c r="X21" s="359">
        <v>2</v>
      </c>
      <c r="Y21" s="359"/>
      <c r="Z21" s="359"/>
      <c r="AA21" s="359"/>
      <c r="AB21" s="359"/>
      <c r="AC21" s="359"/>
      <c r="AD21" s="359"/>
      <c r="AE21" s="359"/>
      <c r="AF21" s="359"/>
      <c r="AG21" s="359"/>
      <c r="AH21" s="363">
        <f t="shared" si="0"/>
        <v>5</v>
      </c>
    </row>
    <row r="22" spans="1:34" ht="15.75">
      <c r="A22" s="69"/>
      <c r="B22" s="70"/>
      <c r="C22" s="56"/>
      <c r="D22" s="55"/>
      <c r="E22" s="363">
        <f aca="true" t="shared" si="1" ref="E22:AG22">SUM(E3:E21)</f>
        <v>14.5</v>
      </c>
      <c r="F22" s="363">
        <f t="shared" si="1"/>
        <v>22.5</v>
      </c>
      <c r="G22" s="363">
        <f t="shared" si="1"/>
        <v>24</v>
      </c>
      <c r="H22" s="363">
        <f t="shared" si="1"/>
        <v>40</v>
      </c>
      <c r="I22" s="363">
        <f t="shared" si="1"/>
        <v>31.5</v>
      </c>
      <c r="J22" s="363">
        <f t="shared" si="1"/>
        <v>35</v>
      </c>
      <c r="K22" s="363">
        <f t="shared" si="1"/>
        <v>32</v>
      </c>
      <c r="L22" s="363">
        <f t="shared" si="1"/>
        <v>22</v>
      </c>
      <c r="M22" s="363">
        <f t="shared" si="1"/>
        <v>12</v>
      </c>
      <c r="N22" s="363">
        <f t="shared" si="1"/>
        <v>13</v>
      </c>
      <c r="O22" s="363">
        <f t="shared" si="1"/>
        <v>23</v>
      </c>
      <c r="P22" s="363">
        <f t="shared" si="1"/>
        <v>25</v>
      </c>
      <c r="Q22" s="363">
        <f t="shared" si="1"/>
        <v>8</v>
      </c>
      <c r="R22" s="363">
        <f t="shared" si="1"/>
        <v>30</v>
      </c>
      <c r="S22" s="363">
        <f t="shared" si="1"/>
        <v>35</v>
      </c>
      <c r="T22" s="363">
        <f t="shared" si="1"/>
        <v>9</v>
      </c>
      <c r="U22" s="363">
        <f t="shared" si="1"/>
        <v>6</v>
      </c>
      <c r="V22" s="363">
        <f t="shared" si="1"/>
        <v>22</v>
      </c>
      <c r="W22" s="363">
        <f t="shared" si="1"/>
        <v>34</v>
      </c>
      <c r="X22" s="363">
        <f t="shared" si="1"/>
        <v>25</v>
      </c>
      <c r="Y22" s="363">
        <f t="shared" si="1"/>
        <v>20</v>
      </c>
      <c r="Z22" s="363">
        <f t="shared" si="1"/>
        <v>25</v>
      </c>
      <c r="AA22" s="363">
        <f t="shared" si="1"/>
        <v>17</v>
      </c>
      <c r="AB22" s="363">
        <f t="shared" si="1"/>
        <v>34</v>
      </c>
      <c r="AC22" s="363">
        <f t="shared" si="1"/>
        <v>9.5</v>
      </c>
      <c r="AD22" s="363">
        <f t="shared" si="1"/>
        <v>19</v>
      </c>
      <c r="AE22" s="363">
        <f t="shared" si="1"/>
        <v>7</v>
      </c>
      <c r="AF22" s="363">
        <f t="shared" si="1"/>
        <v>34</v>
      </c>
      <c r="AG22" s="363">
        <f t="shared" si="1"/>
        <v>19</v>
      </c>
      <c r="AH22" s="363">
        <f t="shared" si="0"/>
        <v>648</v>
      </c>
    </row>
    <row r="23" spans="1:34" ht="15.75">
      <c r="A23" s="71"/>
      <c r="C23" s="56"/>
      <c r="D23" s="56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</row>
    <row r="24" spans="1:34" ht="22.5">
      <c r="A24" s="69" t="s">
        <v>108</v>
      </c>
      <c r="B24" s="75" t="s">
        <v>66</v>
      </c>
      <c r="C24" s="56"/>
      <c r="D24" s="63" t="s">
        <v>109</v>
      </c>
      <c r="E24" s="359"/>
      <c r="F24" s="359"/>
      <c r="G24" s="359">
        <v>1</v>
      </c>
      <c r="H24" s="359">
        <v>5</v>
      </c>
      <c r="I24" s="359"/>
      <c r="J24" s="359">
        <v>4</v>
      </c>
      <c r="K24" s="359">
        <v>3</v>
      </c>
      <c r="L24" s="359">
        <v>2</v>
      </c>
      <c r="M24" s="359"/>
      <c r="N24" s="359">
        <v>1</v>
      </c>
      <c r="O24" s="359">
        <v>1</v>
      </c>
      <c r="P24" s="359">
        <v>1</v>
      </c>
      <c r="Q24" s="359"/>
      <c r="R24" s="359">
        <v>4</v>
      </c>
      <c r="S24" s="359">
        <v>3</v>
      </c>
      <c r="T24" s="359">
        <v>0</v>
      </c>
      <c r="U24" s="359"/>
      <c r="V24" s="359">
        <v>1</v>
      </c>
      <c r="W24" s="359">
        <v>2</v>
      </c>
      <c r="X24" s="359">
        <v>1</v>
      </c>
      <c r="Y24" s="359">
        <v>1</v>
      </c>
      <c r="Z24" s="359"/>
      <c r="AA24" s="359">
        <v>1</v>
      </c>
      <c r="AB24" s="359"/>
      <c r="AC24" s="359">
        <v>1</v>
      </c>
      <c r="AD24" s="359">
        <v>1</v>
      </c>
      <c r="AE24" s="359">
        <v>2</v>
      </c>
      <c r="AF24" s="359">
        <v>2</v>
      </c>
      <c r="AG24" s="359"/>
      <c r="AH24" s="363">
        <f aca="true" t="shared" si="2" ref="AH24:AH41">SUM(E24:AG24)</f>
        <v>37</v>
      </c>
    </row>
    <row r="25" spans="1:34" ht="22.5">
      <c r="A25" s="69" t="s">
        <v>110</v>
      </c>
      <c r="B25" s="75" t="s">
        <v>69</v>
      </c>
      <c r="C25" s="56"/>
      <c r="D25" s="63" t="s">
        <v>111</v>
      </c>
      <c r="E25" s="359">
        <v>1</v>
      </c>
      <c r="F25" s="359"/>
      <c r="G25" s="359">
        <v>2</v>
      </c>
      <c r="H25" s="359">
        <v>2</v>
      </c>
      <c r="I25" s="359">
        <v>2</v>
      </c>
      <c r="J25" s="359">
        <v>2.5</v>
      </c>
      <c r="K25" s="359">
        <v>2</v>
      </c>
      <c r="L25" s="359">
        <v>2</v>
      </c>
      <c r="M25" s="359"/>
      <c r="N25" s="359"/>
      <c r="O25" s="359">
        <v>1</v>
      </c>
      <c r="P25" s="359">
        <v>2</v>
      </c>
      <c r="Q25" s="359"/>
      <c r="R25" s="359">
        <v>2</v>
      </c>
      <c r="S25" s="359">
        <v>2</v>
      </c>
      <c r="T25" s="359"/>
      <c r="U25" s="359"/>
      <c r="V25" s="359">
        <v>1</v>
      </c>
      <c r="W25" s="359">
        <v>2</v>
      </c>
      <c r="X25" s="359">
        <v>2</v>
      </c>
      <c r="Y25" s="359">
        <v>1</v>
      </c>
      <c r="Z25" s="359">
        <v>2</v>
      </c>
      <c r="AA25" s="359"/>
      <c r="AB25" s="359">
        <v>2</v>
      </c>
      <c r="AC25" s="359"/>
      <c r="AD25" s="359">
        <v>2</v>
      </c>
      <c r="AE25" s="359"/>
      <c r="AF25" s="359">
        <v>2</v>
      </c>
      <c r="AG25" s="359">
        <v>2</v>
      </c>
      <c r="AH25" s="363">
        <f t="shared" si="2"/>
        <v>36.5</v>
      </c>
    </row>
    <row r="26" spans="1:34" ht="22.5">
      <c r="A26" s="69" t="s">
        <v>112</v>
      </c>
      <c r="B26" s="75" t="s">
        <v>71</v>
      </c>
      <c r="C26" s="56"/>
      <c r="D26" s="63" t="s">
        <v>113</v>
      </c>
      <c r="E26" s="359">
        <v>1</v>
      </c>
      <c r="F26" s="359"/>
      <c r="G26" s="359">
        <v>2</v>
      </c>
      <c r="H26" s="359">
        <v>3</v>
      </c>
      <c r="I26" s="359">
        <v>2.5</v>
      </c>
      <c r="J26" s="359">
        <v>2</v>
      </c>
      <c r="K26" s="359">
        <v>2.5</v>
      </c>
      <c r="L26" s="359">
        <v>2</v>
      </c>
      <c r="M26" s="359"/>
      <c r="N26" s="359">
        <v>1</v>
      </c>
      <c r="O26" s="359"/>
      <c r="P26" s="359">
        <v>2</v>
      </c>
      <c r="Q26" s="359"/>
      <c r="R26" s="359">
        <v>2</v>
      </c>
      <c r="S26" s="359">
        <v>2</v>
      </c>
      <c r="T26" s="359"/>
      <c r="U26" s="359"/>
      <c r="V26" s="359">
        <v>1</v>
      </c>
      <c r="W26" s="359">
        <v>2</v>
      </c>
      <c r="X26" s="359">
        <v>1</v>
      </c>
      <c r="Y26" s="359"/>
      <c r="Z26" s="359">
        <v>2</v>
      </c>
      <c r="AA26" s="359">
        <v>2</v>
      </c>
      <c r="AB26" s="359">
        <v>1</v>
      </c>
      <c r="AC26" s="359">
        <v>1</v>
      </c>
      <c r="AD26" s="359">
        <v>2</v>
      </c>
      <c r="AE26" s="359">
        <v>2</v>
      </c>
      <c r="AF26" s="359">
        <v>3</v>
      </c>
      <c r="AG26" s="359"/>
      <c r="AH26" s="363">
        <f t="shared" si="2"/>
        <v>39</v>
      </c>
    </row>
    <row r="27" spans="1:34" ht="22.5">
      <c r="A27" s="76" t="s">
        <v>114</v>
      </c>
      <c r="B27" s="77" t="s">
        <v>73</v>
      </c>
      <c r="C27" s="56"/>
      <c r="D27" s="78" t="s">
        <v>115</v>
      </c>
      <c r="E27" s="359"/>
      <c r="F27" s="359"/>
      <c r="G27" s="359">
        <v>2</v>
      </c>
      <c r="H27" s="359">
        <v>3</v>
      </c>
      <c r="I27" s="359">
        <v>1.5</v>
      </c>
      <c r="J27" s="359">
        <v>2</v>
      </c>
      <c r="K27" s="359">
        <v>1.5</v>
      </c>
      <c r="L27" s="359"/>
      <c r="M27" s="359"/>
      <c r="N27" s="359"/>
      <c r="O27" s="359"/>
      <c r="P27" s="359">
        <v>1</v>
      </c>
      <c r="Q27" s="359"/>
      <c r="R27" s="359">
        <v>1</v>
      </c>
      <c r="S27" s="359">
        <v>3</v>
      </c>
      <c r="T27" s="359"/>
      <c r="U27" s="359"/>
      <c r="V27" s="359">
        <v>2</v>
      </c>
      <c r="W27" s="359">
        <v>2</v>
      </c>
      <c r="X27" s="359">
        <v>1</v>
      </c>
      <c r="Y27" s="359"/>
      <c r="Z27" s="359">
        <v>2</v>
      </c>
      <c r="AA27" s="359">
        <v>2</v>
      </c>
      <c r="AB27" s="365">
        <v>2</v>
      </c>
      <c r="AC27" s="359"/>
      <c r="AD27" s="359">
        <v>2</v>
      </c>
      <c r="AE27" s="359">
        <v>1</v>
      </c>
      <c r="AF27" s="359">
        <v>3</v>
      </c>
      <c r="AG27" s="359">
        <v>3</v>
      </c>
      <c r="AH27" s="363">
        <f t="shared" si="2"/>
        <v>35</v>
      </c>
    </row>
    <row r="28" spans="1:34" ht="22.5">
      <c r="A28" s="69" t="s">
        <v>116</v>
      </c>
      <c r="B28" s="75" t="s">
        <v>76</v>
      </c>
      <c r="C28" s="56"/>
      <c r="D28" s="63" t="s">
        <v>117</v>
      </c>
      <c r="E28" s="359"/>
      <c r="F28" s="359"/>
      <c r="G28" s="359"/>
      <c r="H28" s="359">
        <v>1.5</v>
      </c>
      <c r="I28" s="359"/>
      <c r="J28" s="359"/>
      <c r="K28" s="359"/>
      <c r="L28" s="359"/>
      <c r="M28" s="359"/>
      <c r="N28" s="359"/>
      <c r="O28" s="359"/>
      <c r="P28" s="359">
        <v>1</v>
      </c>
      <c r="Q28" s="359"/>
      <c r="R28" s="359">
        <v>2</v>
      </c>
      <c r="S28" s="359"/>
      <c r="T28" s="359"/>
      <c r="U28" s="359"/>
      <c r="V28" s="359">
        <v>1</v>
      </c>
      <c r="W28" s="359">
        <v>2</v>
      </c>
      <c r="X28" s="359">
        <v>1</v>
      </c>
      <c r="Y28" s="359"/>
      <c r="Z28" s="359">
        <v>2</v>
      </c>
      <c r="AA28" s="359"/>
      <c r="AB28" s="359">
        <v>2</v>
      </c>
      <c r="AC28" s="359"/>
      <c r="AD28" s="359"/>
      <c r="AE28" s="359"/>
      <c r="AF28" s="359">
        <v>2</v>
      </c>
      <c r="AG28" s="359">
        <v>2</v>
      </c>
      <c r="AH28" s="363">
        <f t="shared" si="2"/>
        <v>16.5</v>
      </c>
    </row>
    <row r="29" spans="1:34" ht="15.75">
      <c r="A29" s="69" t="s">
        <v>118</v>
      </c>
      <c r="B29" s="80" t="s">
        <v>79</v>
      </c>
      <c r="C29" s="56"/>
      <c r="D29" s="63" t="s">
        <v>119</v>
      </c>
      <c r="E29" s="359">
        <v>2</v>
      </c>
      <c r="F29" s="359">
        <v>2</v>
      </c>
      <c r="G29" s="359">
        <v>3</v>
      </c>
      <c r="H29" s="359">
        <v>3</v>
      </c>
      <c r="I29" s="359">
        <v>2</v>
      </c>
      <c r="J29" s="359">
        <v>2</v>
      </c>
      <c r="K29" s="359">
        <v>3</v>
      </c>
      <c r="L29" s="359">
        <v>2</v>
      </c>
      <c r="M29" s="359">
        <v>2</v>
      </c>
      <c r="N29" s="359">
        <v>2</v>
      </c>
      <c r="O29" s="359">
        <v>2</v>
      </c>
      <c r="P29" s="359">
        <v>2</v>
      </c>
      <c r="Q29" s="359">
        <v>1</v>
      </c>
      <c r="R29" s="359">
        <v>2</v>
      </c>
      <c r="S29" s="359">
        <v>3</v>
      </c>
      <c r="T29" s="359">
        <v>0</v>
      </c>
      <c r="U29" s="359">
        <v>2</v>
      </c>
      <c r="V29" s="359">
        <v>3</v>
      </c>
      <c r="W29" s="359">
        <v>2</v>
      </c>
      <c r="X29" s="359">
        <v>2</v>
      </c>
      <c r="Y29" s="359">
        <v>2</v>
      </c>
      <c r="Z29" s="359">
        <v>3</v>
      </c>
      <c r="AA29" s="359">
        <v>1</v>
      </c>
      <c r="AB29" s="359">
        <v>2</v>
      </c>
      <c r="AC29" s="359">
        <v>1</v>
      </c>
      <c r="AD29" s="359">
        <v>1</v>
      </c>
      <c r="AE29" s="359">
        <v>1</v>
      </c>
      <c r="AF29" s="359">
        <v>3</v>
      </c>
      <c r="AG29" s="359">
        <v>2</v>
      </c>
      <c r="AH29" s="363">
        <f t="shared" si="2"/>
        <v>58</v>
      </c>
    </row>
    <row r="30" spans="1:34" ht="15.75">
      <c r="A30" s="69" t="s">
        <v>120</v>
      </c>
      <c r="B30" s="80" t="s">
        <v>81</v>
      </c>
      <c r="C30" s="56"/>
      <c r="D30" s="63" t="s">
        <v>121</v>
      </c>
      <c r="E30" s="359">
        <v>4</v>
      </c>
      <c r="F30" s="359">
        <v>4</v>
      </c>
      <c r="G30" s="359">
        <v>5</v>
      </c>
      <c r="H30" s="359">
        <v>5</v>
      </c>
      <c r="I30" s="359">
        <v>5</v>
      </c>
      <c r="J30" s="359">
        <v>5</v>
      </c>
      <c r="K30" s="359">
        <v>5</v>
      </c>
      <c r="L30" s="359">
        <v>5</v>
      </c>
      <c r="M30" s="359"/>
      <c r="N30" s="359">
        <v>4</v>
      </c>
      <c r="O30" s="359">
        <v>3</v>
      </c>
      <c r="P30" s="359">
        <v>5</v>
      </c>
      <c r="Q30" s="359"/>
      <c r="R30" s="359">
        <v>4</v>
      </c>
      <c r="S30" s="359">
        <v>5</v>
      </c>
      <c r="T30" s="359"/>
      <c r="U30" s="359">
        <v>5</v>
      </c>
      <c r="V30" s="359">
        <v>5</v>
      </c>
      <c r="W30" s="359">
        <v>5</v>
      </c>
      <c r="X30" s="359">
        <v>5</v>
      </c>
      <c r="Y30" s="359">
        <v>5</v>
      </c>
      <c r="Z30" s="359">
        <v>5</v>
      </c>
      <c r="AA30" s="359">
        <v>3</v>
      </c>
      <c r="AB30" s="359">
        <v>5</v>
      </c>
      <c r="AC30" s="359">
        <v>5</v>
      </c>
      <c r="AD30" s="359">
        <v>5</v>
      </c>
      <c r="AE30" s="359">
        <v>4</v>
      </c>
      <c r="AF30" s="359">
        <v>5</v>
      </c>
      <c r="AG30" s="359">
        <v>5</v>
      </c>
      <c r="AH30" s="363">
        <f t="shared" si="2"/>
        <v>121</v>
      </c>
    </row>
    <row r="31" spans="1:34" ht="15.75">
      <c r="A31" s="69" t="s">
        <v>122</v>
      </c>
      <c r="B31" s="80" t="s">
        <v>123</v>
      </c>
      <c r="C31" s="56"/>
      <c r="D31" s="63" t="s">
        <v>124</v>
      </c>
      <c r="E31" s="359"/>
      <c r="F31" s="359"/>
      <c r="G31" s="359"/>
      <c r="H31" s="359">
        <v>3</v>
      </c>
      <c r="I31" s="359">
        <v>3</v>
      </c>
      <c r="J31" s="359">
        <v>1</v>
      </c>
      <c r="K31" s="359">
        <v>2</v>
      </c>
      <c r="L31" s="359"/>
      <c r="M31" s="359"/>
      <c r="N31" s="359">
        <v>1</v>
      </c>
      <c r="O31" s="359">
        <v>2</v>
      </c>
      <c r="P31" s="359"/>
      <c r="Q31" s="359">
        <v>1</v>
      </c>
      <c r="R31" s="359">
        <v>3</v>
      </c>
      <c r="S31" s="359">
        <v>3</v>
      </c>
      <c r="T31" s="359"/>
      <c r="U31" s="359"/>
      <c r="V31" s="359">
        <v>2</v>
      </c>
      <c r="W31" s="359">
        <v>3</v>
      </c>
      <c r="X31" s="359">
        <v>2</v>
      </c>
      <c r="Y31" s="359">
        <v>1</v>
      </c>
      <c r="Z31" s="359">
        <v>2</v>
      </c>
      <c r="AA31" s="359">
        <v>1</v>
      </c>
      <c r="AB31" s="359">
        <v>3</v>
      </c>
      <c r="AC31" s="359"/>
      <c r="AD31" s="359">
        <v>1</v>
      </c>
      <c r="AE31" s="359">
        <v>2</v>
      </c>
      <c r="AF31" s="359">
        <v>3</v>
      </c>
      <c r="AG31" s="359">
        <v>1</v>
      </c>
      <c r="AH31" s="363">
        <f t="shared" si="2"/>
        <v>40</v>
      </c>
    </row>
    <row r="32" spans="1:34" ht="15.75">
      <c r="A32" s="69" t="s">
        <v>125</v>
      </c>
      <c r="B32" s="467" t="s">
        <v>86</v>
      </c>
      <c r="C32" s="56"/>
      <c r="D32" s="63" t="s">
        <v>126</v>
      </c>
      <c r="E32" s="359">
        <v>3</v>
      </c>
      <c r="F32" s="359">
        <v>3</v>
      </c>
      <c r="G32" s="359">
        <v>2</v>
      </c>
      <c r="H32" s="359">
        <v>4</v>
      </c>
      <c r="I32" s="359">
        <v>4</v>
      </c>
      <c r="J32" s="359">
        <v>4</v>
      </c>
      <c r="K32" s="359">
        <v>3</v>
      </c>
      <c r="L32" s="359">
        <v>3</v>
      </c>
      <c r="M32" s="359">
        <v>2</v>
      </c>
      <c r="N32" s="359">
        <v>2</v>
      </c>
      <c r="O32" s="359">
        <v>4</v>
      </c>
      <c r="P32" s="359">
        <v>4</v>
      </c>
      <c r="Q32" s="359"/>
      <c r="R32" s="359">
        <v>4</v>
      </c>
      <c r="S32" s="359">
        <v>4</v>
      </c>
      <c r="T32" s="359">
        <v>0</v>
      </c>
      <c r="U32" s="359">
        <v>3</v>
      </c>
      <c r="V32" s="359">
        <v>3</v>
      </c>
      <c r="W32" s="359">
        <v>3</v>
      </c>
      <c r="X32" s="359">
        <v>3</v>
      </c>
      <c r="Y32" s="359">
        <v>3</v>
      </c>
      <c r="Z32" s="359">
        <v>4</v>
      </c>
      <c r="AA32" s="359">
        <v>3</v>
      </c>
      <c r="AB32" s="359">
        <v>3</v>
      </c>
      <c r="AC32" s="359">
        <v>2</v>
      </c>
      <c r="AD32" s="359">
        <v>3</v>
      </c>
      <c r="AE32" s="359">
        <v>1</v>
      </c>
      <c r="AF32" s="359">
        <v>4</v>
      </c>
      <c r="AG32" s="359">
        <v>3</v>
      </c>
      <c r="AH32" s="363">
        <f t="shared" si="2"/>
        <v>84</v>
      </c>
    </row>
    <row r="33" spans="1:34" ht="15.75">
      <c r="A33" s="69" t="s">
        <v>127</v>
      </c>
      <c r="B33" s="468"/>
      <c r="C33" s="56"/>
      <c r="D33" s="63" t="s">
        <v>128</v>
      </c>
      <c r="E33" s="359"/>
      <c r="F33" s="359"/>
      <c r="G33" s="359"/>
      <c r="H33" s="359">
        <v>4</v>
      </c>
      <c r="I33" s="359">
        <v>3</v>
      </c>
      <c r="J33" s="359">
        <v>3</v>
      </c>
      <c r="K33" s="359">
        <v>4</v>
      </c>
      <c r="L33" s="359"/>
      <c r="M33" s="359"/>
      <c r="N33" s="359"/>
      <c r="O33" s="359"/>
      <c r="P33" s="359">
        <v>1</v>
      </c>
      <c r="Q33" s="359">
        <v>2</v>
      </c>
      <c r="R33" s="359">
        <v>1</v>
      </c>
      <c r="S33" s="359">
        <v>4</v>
      </c>
      <c r="T33" s="359"/>
      <c r="U33" s="359"/>
      <c r="V33" s="359"/>
      <c r="W33" s="359">
        <v>4</v>
      </c>
      <c r="X33" s="359">
        <v>1</v>
      </c>
      <c r="Y33" s="359">
        <v>2</v>
      </c>
      <c r="Z33" s="359">
        <v>1</v>
      </c>
      <c r="AA33" s="359">
        <v>1</v>
      </c>
      <c r="AB33" s="359">
        <v>2</v>
      </c>
      <c r="AC33" s="359"/>
      <c r="AD33" s="359"/>
      <c r="AE33" s="359"/>
      <c r="AF33" s="359">
        <v>4</v>
      </c>
      <c r="AG33" s="359">
        <v>1</v>
      </c>
      <c r="AH33" s="363">
        <f t="shared" si="2"/>
        <v>38</v>
      </c>
    </row>
    <row r="34" spans="1:34" ht="15.75">
      <c r="A34" s="69" t="s">
        <v>129</v>
      </c>
      <c r="B34" s="468"/>
      <c r="C34" s="56"/>
      <c r="D34" s="63" t="s">
        <v>130</v>
      </c>
      <c r="E34" s="359"/>
      <c r="F34" s="359">
        <v>2</v>
      </c>
      <c r="G34" s="359"/>
      <c r="H34" s="359">
        <v>2</v>
      </c>
      <c r="I34" s="359">
        <v>2</v>
      </c>
      <c r="J34" s="359">
        <v>2</v>
      </c>
      <c r="K34" s="359">
        <v>2</v>
      </c>
      <c r="L34" s="359">
        <v>1</v>
      </c>
      <c r="M34" s="359"/>
      <c r="N34" s="359"/>
      <c r="O34" s="359"/>
      <c r="P34" s="359">
        <v>2</v>
      </c>
      <c r="Q34" s="359">
        <v>1</v>
      </c>
      <c r="R34" s="359">
        <v>2</v>
      </c>
      <c r="S34" s="359">
        <v>2</v>
      </c>
      <c r="T34" s="359"/>
      <c r="U34" s="359">
        <v>1</v>
      </c>
      <c r="V34" s="359">
        <v>1</v>
      </c>
      <c r="W34" s="359">
        <v>2</v>
      </c>
      <c r="X34" s="359">
        <v>1</v>
      </c>
      <c r="Y34" s="359">
        <v>2</v>
      </c>
      <c r="Z34" s="359">
        <v>1</v>
      </c>
      <c r="AA34" s="359">
        <v>2</v>
      </c>
      <c r="AB34" s="359">
        <v>1</v>
      </c>
      <c r="AC34" s="359"/>
      <c r="AD34" s="359">
        <v>2</v>
      </c>
      <c r="AE34" s="359"/>
      <c r="AF34" s="359">
        <v>1</v>
      </c>
      <c r="AG34" s="359">
        <v>2</v>
      </c>
      <c r="AH34" s="363">
        <f t="shared" si="2"/>
        <v>34</v>
      </c>
    </row>
    <row r="35" spans="1:34" ht="15.75">
      <c r="A35" s="69" t="s">
        <v>131</v>
      </c>
      <c r="B35" s="468"/>
      <c r="C35" s="56"/>
      <c r="D35" s="63" t="s">
        <v>132</v>
      </c>
      <c r="E35" s="359"/>
      <c r="F35" s="359"/>
      <c r="G35" s="359"/>
      <c r="H35" s="359">
        <v>2</v>
      </c>
      <c r="I35" s="359">
        <v>2</v>
      </c>
      <c r="J35" s="359">
        <v>1</v>
      </c>
      <c r="K35" s="359">
        <v>2</v>
      </c>
      <c r="L35" s="359">
        <v>1</v>
      </c>
      <c r="M35" s="359">
        <v>1</v>
      </c>
      <c r="N35" s="359">
        <v>2</v>
      </c>
      <c r="O35" s="359">
        <v>1</v>
      </c>
      <c r="P35" s="359">
        <v>2</v>
      </c>
      <c r="Q35" s="359">
        <v>1</v>
      </c>
      <c r="R35" s="359">
        <v>2</v>
      </c>
      <c r="S35" s="359">
        <v>2</v>
      </c>
      <c r="T35" s="359"/>
      <c r="U35" s="359">
        <v>1</v>
      </c>
      <c r="V35" s="359">
        <v>1</v>
      </c>
      <c r="W35" s="359">
        <v>2</v>
      </c>
      <c r="X35" s="359">
        <v>2</v>
      </c>
      <c r="Y35" s="359"/>
      <c r="Z35" s="359">
        <v>2</v>
      </c>
      <c r="AA35" s="359">
        <v>2</v>
      </c>
      <c r="AB35" s="359">
        <v>2</v>
      </c>
      <c r="AC35" s="359">
        <v>1</v>
      </c>
      <c r="AD35" s="359">
        <v>1</v>
      </c>
      <c r="AE35" s="359">
        <v>1</v>
      </c>
      <c r="AF35" s="359">
        <v>2</v>
      </c>
      <c r="AG35" s="359">
        <v>2</v>
      </c>
      <c r="AH35" s="363">
        <f t="shared" si="2"/>
        <v>38</v>
      </c>
    </row>
    <row r="36" spans="1:34" ht="15.75">
      <c r="A36" s="69" t="s">
        <v>133</v>
      </c>
      <c r="B36" s="468"/>
      <c r="C36" s="56"/>
      <c r="D36" s="63" t="s">
        <v>134</v>
      </c>
      <c r="E36" s="359"/>
      <c r="F36" s="359">
        <v>1</v>
      </c>
      <c r="G36" s="359"/>
      <c r="H36" s="359">
        <v>2</v>
      </c>
      <c r="I36" s="359">
        <v>1</v>
      </c>
      <c r="J36" s="359">
        <v>1</v>
      </c>
      <c r="K36" s="359">
        <v>2</v>
      </c>
      <c r="L36" s="359">
        <v>1</v>
      </c>
      <c r="M36" s="359"/>
      <c r="N36" s="359"/>
      <c r="O36" s="359"/>
      <c r="P36" s="359"/>
      <c r="Q36" s="359"/>
      <c r="R36" s="359"/>
      <c r="S36" s="359">
        <v>2</v>
      </c>
      <c r="T36" s="359">
        <v>0</v>
      </c>
      <c r="U36" s="359"/>
      <c r="V36" s="359"/>
      <c r="W36" s="359">
        <v>1</v>
      </c>
      <c r="X36" s="359">
        <v>2</v>
      </c>
      <c r="Y36" s="359"/>
      <c r="Z36" s="359">
        <v>1</v>
      </c>
      <c r="AA36" s="359"/>
      <c r="AB36" s="359">
        <v>2</v>
      </c>
      <c r="AC36" s="359"/>
      <c r="AD36" s="359">
        <v>1</v>
      </c>
      <c r="AE36" s="359"/>
      <c r="AF36" s="359">
        <v>2</v>
      </c>
      <c r="AG36" s="359"/>
      <c r="AH36" s="363">
        <f t="shared" si="2"/>
        <v>19</v>
      </c>
    </row>
    <row r="37" spans="1:34" ht="15.75">
      <c r="A37" s="367" t="s">
        <v>135</v>
      </c>
      <c r="B37" s="468"/>
      <c r="C37" s="56"/>
      <c r="D37" s="366" t="s">
        <v>136</v>
      </c>
      <c r="E37" s="359"/>
      <c r="F37" s="359"/>
      <c r="G37" s="359"/>
      <c r="H37" s="359">
        <v>1</v>
      </c>
      <c r="I37" s="359">
        <v>1</v>
      </c>
      <c r="J37" s="359">
        <v>1</v>
      </c>
      <c r="K37" s="359">
        <v>1</v>
      </c>
      <c r="L37" s="359"/>
      <c r="M37" s="359"/>
      <c r="N37" s="359"/>
      <c r="O37" s="359"/>
      <c r="P37" s="359">
        <v>1</v>
      </c>
      <c r="Q37" s="359"/>
      <c r="R37" s="359">
        <v>1</v>
      </c>
      <c r="S37" s="359">
        <v>1</v>
      </c>
      <c r="T37" s="359"/>
      <c r="U37" s="359">
        <v>1</v>
      </c>
      <c r="V37" s="359"/>
      <c r="W37" s="359">
        <v>1</v>
      </c>
      <c r="X37" s="359"/>
      <c r="Y37" s="359">
        <v>1</v>
      </c>
      <c r="Z37" s="359">
        <v>1</v>
      </c>
      <c r="AA37" s="359">
        <v>1</v>
      </c>
      <c r="AB37" s="359">
        <v>1</v>
      </c>
      <c r="AC37" s="359"/>
      <c r="AD37" s="359"/>
      <c r="AE37" s="359"/>
      <c r="AF37" s="359"/>
      <c r="AG37" s="359">
        <v>1</v>
      </c>
      <c r="AH37" s="363">
        <f t="shared" si="2"/>
        <v>14</v>
      </c>
    </row>
    <row r="38" spans="1:34" ht="15.75">
      <c r="A38" s="76" t="s">
        <v>137</v>
      </c>
      <c r="B38" s="468"/>
      <c r="C38" s="56"/>
      <c r="D38" s="78" t="s">
        <v>138</v>
      </c>
      <c r="E38" s="359"/>
      <c r="F38" s="359">
        <v>1</v>
      </c>
      <c r="G38" s="359"/>
      <c r="H38" s="359">
        <v>1</v>
      </c>
      <c r="I38" s="359"/>
      <c r="J38" s="359">
        <v>1</v>
      </c>
      <c r="K38" s="359">
        <v>1</v>
      </c>
      <c r="L38" s="359">
        <v>1</v>
      </c>
      <c r="M38" s="359"/>
      <c r="N38" s="359"/>
      <c r="O38" s="359">
        <v>1</v>
      </c>
      <c r="P38" s="359">
        <v>1</v>
      </c>
      <c r="Q38" s="359"/>
      <c r="R38" s="359">
        <v>1</v>
      </c>
      <c r="S38" s="359">
        <v>1</v>
      </c>
      <c r="T38" s="359"/>
      <c r="U38" s="359">
        <v>1</v>
      </c>
      <c r="V38" s="359">
        <v>1</v>
      </c>
      <c r="W38" s="359"/>
      <c r="X38" s="359">
        <v>1</v>
      </c>
      <c r="Y38" s="359"/>
      <c r="Z38" s="359"/>
      <c r="AA38" s="359"/>
      <c r="AB38" s="359">
        <v>1</v>
      </c>
      <c r="AC38" s="359"/>
      <c r="AD38" s="359"/>
      <c r="AE38" s="359">
        <v>1</v>
      </c>
      <c r="AF38" s="359">
        <v>1</v>
      </c>
      <c r="AG38" s="359">
        <v>1</v>
      </c>
      <c r="AH38" s="363">
        <f t="shared" si="2"/>
        <v>16</v>
      </c>
    </row>
    <row r="39" spans="1:34" ht="15.75">
      <c r="A39" s="69" t="s">
        <v>139</v>
      </c>
      <c r="B39" s="468"/>
      <c r="C39" s="56"/>
      <c r="D39" s="63" t="s">
        <v>140</v>
      </c>
      <c r="E39" s="359"/>
      <c r="F39" s="359">
        <v>1</v>
      </c>
      <c r="G39" s="359"/>
      <c r="H39" s="359">
        <v>1</v>
      </c>
      <c r="I39" s="359">
        <v>1</v>
      </c>
      <c r="J39" s="359">
        <v>1</v>
      </c>
      <c r="K39" s="359">
        <v>1</v>
      </c>
      <c r="L39" s="359">
        <v>1</v>
      </c>
      <c r="M39" s="359"/>
      <c r="N39" s="359"/>
      <c r="O39" s="365"/>
      <c r="P39" s="359"/>
      <c r="Q39" s="359"/>
      <c r="R39" s="359">
        <v>1</v>
      </c>
      <c r="S39" s="359"/>
      <c r="T39" s="359"/>
      <c r="U39" s="359">
        <v>1</v>
      </c>
      <c r="V39" s="359">
        <v>1</v>
      </c>
      <c r="W39" s="359"/>
      <c r="X39" s="359">
        <v>1</v>
      </c>
      <c r="Y39" s="359"/>
      <c r="Z39" s="359">
        <v>1</v>
      </c>
      <c r="AA39" s="359">
        <v>1</v>
      </c>
      <c r="AB39" s="359">
        <v>1</v>
      </c>
      <c r="AC39" s="359">
        <v>1</v>
      </c>
      <c r="AD39" s="359"/>
      <c r="AE39" s="359"/>
      <c r="AF39" s="359">
        <v>1</v>
      </c>
      <c r="AG39" s="359">
        <v>1</v>
      </c>
      <c r="AH39" s="363">
        <f t="shared" si="2"/>
        <v>16</v>
      </c>
    </row>
    <row r="40" spans="1:34" ht="15.75">
      <c r="A40" s="84" t="s">
        <v>141</v>
      </c>
      <c r="B40" s="468"/>
      <c r="C40" s="56"/>
      <c r="D40" s="89" t="s">
        <v>142</v>
      </c>
      <c r="E40" s="357">
        <v>1</v>
      </c>
      <c r="F40" s="357">
        <v>1</v>
      </c>
      <c r="G40" s="357"/>
      <c r="H40" s="357">
        <v>1</v>
      </c>
      <c r="I40" s="357"/>
      <c r="J40" s="357">
        <v>1</v>
      </c>
      <c r="K40" s="357">
        <v>1</v>
      </c>
      <c r="L40" s="357"/>
      <c r="M40" s="357"/>
      <c r="N40" s="357"/>
      <c r="O40" s="357"/>
      <c r="P40" s="357">
        <v>1</v>
      </c>
      <c r="Q40" s="357"/>
      <c r="R40" s="357">
        <v>1</v>
      </c>
      <c r="S40" s="357">
        <v>1</v>
      </c>
      <c r="T40" s="357"/>
      <c r="U40" s="357">
        <v>1</v>
      </c>
      <c r="V40" s="357"/>
      <c r="W40" s="357">
        <v>1</v>
      </c>
      <c r="X40" s="357">
        <v>1</v>
      </c>
      <c r="Y40" s="357">
        <v>1</v>
      </c>
      <c r="Z40" s="357">
        <v>1</v>
      </c>
      <c r="AA40" s="357">
        <v>1</v>
      </c>
      <c r="AB40" s="357">
        <v>1</v>
      </c>
      <c r="AC40" s="357">
        <v>1</v>
      </c>
      <c r="AD40" s="357">
        <v>1</v>
      </c>
      <c r="AE40" s="357">
        <v>1</v>
      </c>
      <c r="AF40" s="357">
        <v>1</v>
      </c>
      <c r="AG40" s="357">
        <v>1</v>
      </c>
      <c r="AH40" s="364">
        <f t="shared" si="2"/>
        <v>20</v>
      </c>
    </row>
    <row r="41" spans="1:34" s="93" customFormat="1" ht="15.75">
      <c r="A41" s="69" t="s">
        <v>143</v>
      </c>
      <c r="B41" s="468"/>
      <c r="C41" s="91"/>
      <c r="D41" s="92" t="s">
        <v>144</v>
      </c>
      <c r="E41" s="359"/>
      <c r="F41" s="359"/>
      <c r="G41" s="359"/>
      <c r="H41" s="359">
        <v>2</v>
      </c>
      <c r="I41" s="359"/>
      <c r="J41" s="359">
        <v>1</v>
      </c>
      <c r="K41" s="359"/>
      <c r="L41" s="359"/>
      <c r="M41" s="359"/>
      <c r="N41" s="359"/>
      <c r="O41" s="359"/>
      <c r="P41" s="359"/>
      <c r="Q41" s="359"/>
      <c r="R41" s="359"/>
      <c r="S41" s="359">
        <v>1</v>
      </c>
      <c r="T41" s="359"/>
      <c r="U41" s="359"/>
      <c r="V41" s="359"/>
      <c r="W41" s="359">
        <v>2</v>
      </c>
      <c r="X41" s="359">
        <v>1</v>
      </c>
      <c r="Y41" s="359">
        <v>2</v>
      </c>
      <c r="Z41" s="359"/>
      <c r="AA41" s="359"/>
      <c r="AB41" s="359">
        <v>2</v>
      </c>
      <c r="AC41" s="359">
        <v>1</v>
      </c>
      <c r="AD41" s="359">
        <v>2</v>
      </c>
      <c r="AE41" s="359">
        <v>1</v>
      </c>
      <c r="AF41" s="359">
        <v>2</v>
      </c>
      <c r="AG41" s="359"/>
      <c r="AH41" s="363">
        <f t="shared" si="2"/>
        <v>17</v>
      </c>
    </row>
    <row r="42" spans="1:34" s="93" customFormat="1" ht="15.75">
      <c r="A42" s="69"/>
      <c r="B42" s="469"/>
      <c r="C42" s="91"/>
      <c r="D42" s="55"/>
      <c r="E42" s="359">
        <f aca="true" t="shared" si="3" ref="E42:AG42">SUM(E24:E41)</f>
        <v>12</v>
      </c>
      <c r="F42" s="359">
        <f t="shared" si="3"/>
        <v>15</v>
      </c>
      <c r="G42" s="359">
        <f t="shared" si="3"/>
        <v>17</v>
      </c>
      <c r="H42" s="359">
        <f t="shared" si="3"/>
        <v>45.5</v>
      </c>
      <c r="I42" s="359">
        <f t="shared" si="3"/>
        <v>30</v>
      </c>
      <c r="J42" s="359">
        <f t="shared" si="3"/>
        <v>34.5</v>
      </c>
      <c r="K42" s="359">
        <f t="shared" si="3"/>
        <v>36</v>
      </c>
      <c r="L42" s="359">
        <f t="shared" si="3"/>
        <v>21</v>
      </c>
      <c r="M42" s="359">
        <f t="shared" si="3"/>
        <v>5</v>
      </c>
      <c r="N42" s="359">
        <f t="shared" si="3"/>
        <v>13</v>
      </c>
      <c r="O42" s="359">
        <f t="shared" si="3"/>
        <v>15</v>
      </c>
      <c r="P42" s="359">
        <f t="shared" si="3"/>
        <v>26</v>
      </c>
      <c r="Q42" s="359">
        <f t="shared" si="3"/>
        <v>6</v>
      </c>
      <c r="R42" s="359">
        <f t="shared" si="3"/>
        <v>33</v>
      </c>
      <c r="S42" s="359">
        <f t="shared" si="3"/>
        <v>39</v>
      </c>
      <c r="T42" s="359">
        <f t="shared" si="3"/>
        <v>0</v>
      </c>
      <c r="U42" s="359">
        <f t="shared" si="3"/>
        <v>16</v>
      </c>
      <c r="V42" s="359">
        <f t="shared" si="3"/>
        <v>23</v>
      </c>
      <c r="W42" s="359">
        <f t="shared" si="3"/>
        <v>36</v>
      </c>
      <c r="X42" s="359">
        <f t="shared" si="3"/>
        <v>28</v>
      </c>
      <c r="Y42" s="359">
        <f t="shared" si="3"/>
        <v>21</v>
      </c>
      <c r="Z42" s="359">
        <f t="shared" si="3"/>
        <v>30</v>
      </c>
      <c r="AA42" s="359">
        <f t="shared" si="3"/>
        <v>21</v>
      </c>
      <c r="AB42" s="359">
        <f t="shared" si="3"/>
        <v>33</v>
      </c>
      <c r="AC42" s="359">
        <f t="shared" si="3"/>
        <v>14</v>
      </c>
      <c r="AD42" s="359">
        <f t="shared" si="3"/>
        <v>24</v>
      </c>
      <c r="AE42" s="359">
        <f t="shared" si="3"/>
        <v>17</v>
      </c>
      <c r="AF42" s="359">
        <f t="shared" si="3"/>
        <v>41</v>
      </c>
      <c r="AG42" s="359">
        <f t="shared" si="3"/>
        <v>27</v>
      </c>
      <c r="AH42" s="363"/>
    </row>
    <row r="43" spans="1:34" s="93" customFormat="1" ht="15.75">
      <c r="A43" s="94"/>
      <c r="B43" s="70"/>
      <c r="C43" s="91"/>
      <c r="D43" s="55"/>
      <c r="E43" s="360">
        <f aca="true" t="shared" si="4" ref="E43:AH43">SUM(E22+E42)</f>
        <v>26.5</v>
      </c>
      <c r="F43" s="360">
        <f t="shared" si="4"/>
        <v>37.5</v>
      </c>
      <c r="G43" s="359">
        <f t="shared" si="4"/>
        <v>41</v>
      </c>
      <c r="H43" s="359">
        <f t="shared" si="4"/>
        <v>85.5</v>
      </c>
      <c r="I43" s="359">
        <f t="shared" si="4"/>
        <v>61.5</v>
      </c>
      <c r="J43" s="359">
        <f t="shared" si="4"/>
        <v>69.5</v>
      </c>
      <c r="K43" s="359">
        <f t="shared" si="4"/>
        <v>68</v>
      </c>
      <c r="L43" s="359">
        <f t="shared" si="4"/>
        <v>43</v>
      </c>
      <c r="M43" s="360">
        <f t="shared" si="4"/>
        <v>17</v>
      </c>
      <c r="N43" s="360">
        <f t="shared" si="4"/>
        <v>26</v>
      </c>
      <c r="O43" s="360">
        <f t="shared" si="4"/>
        <v>38</v>
      </c>
      <c r="P43" s="359">
        <f t="shared" si="4"/>
        <v>51</v>
      </c>
      <c r="Q43" s="360">
        <f t="shared" si="4"/>
        <v>14</v>
      </c>
      <c r="R43" s="359">
        <f t="shared" si="4"/>
        <v>63</v>
      </c>
      <c r="S43" s="359">
        <f t="shared" si="4"/>
        <v>74</v>
      </c>
      <c r="T43" s="360">
        <f t="shared" si="4"/>
        <v>9</v>
      </c>
      <c r="U43" s="360">
        <f t="shared" si="4"/>
        <v>22</v>
      </c>
      <c r="V43" s="360">
        <f t="shared" si="4"/>
        <v>45</v>
      </c>
      <c r="W43" s="359">
        <f t="shared" si="4"/>
        <v>70</v>
      </c>
      <c r="X43" s="359">
        <f t="shared" si="4"/>
        <v>53</v>
      </c>
      <c r="Y43" s="359">
        <f t="shared" si="4"/>
        <v>41</v>
      </c>
      <c r="Z43" s="359">
        <f t="shared" si="4"/>
        <v>55</v>
      </c>
      <c r="AA43" s="360">
        <f t="shared" si="4"/>
        <v>38</v>
      </c>
      <c r="AB43" s="359">
        <f t="shared" si="4"/>
        <v>67</v>
      </c>
      <c r="AC43" s="360">
        <f t="shared" si="4"/>
        <v>23.5</v>
      </c>
      <c r="AD43" s="359">
        <f t="shared" si="4"/>
        <v>43</v>
      </c>
      <c r="AE43" s="360">
        <f t="shared" si="4"/>
        <v>24</v>
      </c>
      <c r="AF43" s="359">
        <f t="shared" si="4"/>
        <v>75</v>
      </c>
      <c r="AG43" s="360">
        <f t="shared" si="4"/>
        <v>46</v>
      </c>
      <c r="AH43" s="359">
        <f t="shared" si="4"/>
        <v>648</v>
      </c>
    </row>
    <row r="44" spans="1:34" ht="15.75">
      <c r="A44" s="95" t="s">
        <v>145</v>
      </c>
      <c r="B44" s="96"/>
      <c r="C44" s="56"/>
      <c r="D44" s="99" t="s">
        <v>146</v>
      </c>
      <c r="E44" s="362">
        <f aca="true" t="shared" si="5" ref="E44:AH44">SUM(E11:E21)</f>
        <v>3</v>
      </c>
      <c r="F44" s="362">
        <f t="shared" si="5"/>
        <v>10</v>
      </c>
      <c r="G44" s="361">
        <f t="shared" si="5"/>
        <v>8</v>
      </c>
      <c r="H44" s="361">
        <f t="shared" si="5"/>
        <v>17</v>
      </c>
      <c r="I44" s="361">
        <f t="shared" si="5"/>
        <v>11</v>
      </c>
      <c r="J44" s="361">
        <f t="shared" si="5"/>
        <v>10</v>
      </c>
      <c r="K44" s="361">
        <f t="shared" si="5"/>
        <v>10</v>
      </c>
      <c r="L44" s="361">
        <f t="shared" si="5"/>
        <v>6</v>
      </c>
      <c r="M44" s="362">
        <f t="shared" si="5"/>
        <v>2</v>
      </c>
      <c r="N44" s="362">
        <f t="shared" si="5"/>
        <v>3</v>
      </c>
      <c r="O44" s="362">
        <f t="shared" si="5"/>
        <v>6</v>
      </c>
      <c r="P44" s="361">
        <f t="shared" si="5"/>
        <v>8</v>
      </c>
      <c r="Q44" s="362">
        <f t="shared" si="5"/>
        <v>5</v>
      </c>
      <c r="R44" s="361">
        <f t="shared" si="5"/>
        <v>10</v>
      </c>
      <c r="S44" s="361">
        <f t="shared" si="5"/>
        <v>15</v>
      </c>
      <c r="T44" s="362">
        <f t="shared" si="5"/>
        <v>2</v>
      </c>
      <c r="U44" s="362">
        <f t="shared" si="5"/>
        <v>2</v>
      </c>
      <c r="V44" s="362">
        <f t="shared" si="5"/>
        <v>3</v>
      </c>
      <c r="W44" s="361">
        <f t="shared" si="5"/>
        <v>13</v>
      </c>
      <c r="X44" s="361">
        <f t="shared" si="5"/>
        <v>8</v>
      </c>
      <c r="Y44" s="361">
        <f t="shared" si="5"/>
        <v>8</v>
      </c>
      <c r="Z44" s="361">
        <f t="shared" si="5"/>
        <v>9</v>
      </c>
      <c r="AA44" s="362">
        <f t="shared" si="5"/>
        <v>5</v>
      </c>
      <c r="AB44" s="361">
        <f t="shared" si="5"/>
        <v>11</v>
      </c>
      <c r="AC44" s="362">
        <f t="shared" si="5"/>
        <v>3</v>
      </c>
      <c r="AD44" s="361">
        <f t="shared" si="5"/>
        <v>8</v>
      </c>
      <c r="AE44" s="362">
        <f t="shared" si="5"/>
        <v>2</v>
      </c>
      <c r="AF44" s="361">
        <f t="shared" si="5"/>
        <v>12</v>
      </c>
      <c r="AG44" s="362">
        <f t="shared" si="5"/>
        <v>6</v>
      </c>
      <c r="AH44" s="361">
        <f t="shared" si="5"/>
        <v>216</v>
      </c>
    </row>
    <row r="45" spans="1:34" ht="15.75">
      <c r="A45" s="94" t="s">
        <v>147</v>
      </c>
      <c r="B45" s="70"/>
      <c r="C45" s="56"/>
      <c r="D45" s="101" t="s">
        <v>148</v>
      </c>
      <c r="E45" s="360">
        <f aca="true" t="shared" si="6" ref="E45:AH45">SUM(E3:E10)</f>
        <v>11.5</v>
      </c>
      <c r="F45" s="360">
        <f t="shared" si="6"/>
        <v>12.5</v>
      </c>
      <c r="G45" s="359">
        <f t="shared" si="6"/>
        <v>16</v>
      </c>
      <c r="H45" s="359">
        <f t="shared" si="6"/>
        <v>23</v>
      </c>
      <c r="I45" s="359">
        <f t="shared" si="6"/>
        <v>20.5</v>
      </c>
      <c r="J45" s="359">
        <f t="shared" si="6"/>
        <v>25</v>
      </c>
      <c r="K45" s="359">
        <f t="shared" si="6"/>
        <v>22</v>
      </c>
      <c r="L45" s="359">
        <f t="shared" si="6"/>
        <v>16</v>
      </c>
      <c r="M45" s="360">
        <f t="shared" si="6"/>
        <v>10</v>
      </c>
      <c r="N45" s="360">
        <f t="shared" si="6"/>
        <v>10</v>
      </c>
      <c r="O45" s="360">
        <f t="shared" si="6"/>
        <v>17</v>
      </c>
      <c r="P45" s="359">
        <f t="shared" si="6"/>
        <v>17</v>
      </c>
      <c r="Q45" s="360">
        <f t="shared" si="6"/>
        <v>3</v>
      </c>
      <c r="R45" s="359">
        <f t="shared" si="6"/>
        <v>20</v>
      </c>
      <c r="S45" s="359">
        <f t="shared" si="6"/>
        <v>20</v>
      </c>
      <c r="T45" s="360">
        <f t="shared" si="6"/>
        <v>7</v>
      </c>
      <c r="U45" s="360">
        <f t="shared" si="6"/>
        <v>4</v>
      </c>
      <c r="V45" s="360">
        <f t="shared" si="6"/>
        <v>19</v>
      </c>
      <c r="W45" s="359">
        <f t="shared" si="6"/>
        <v>21</v>
      </c>
      <c r="X45" s="359">
        <f t="shared" si="6"/>
        <v>17</v>
      </c>
      <c r="Y45" s="359">
        <f t="shared" si="6"/>
        <v>12</v>
      </c>
      <c r="Z45" s="359">
        <f t="shared" si="6"/>
        <v>16</v>
      </c>
      <c r="AA45" s="360">
        <f t="shared" si="6"/>
        <v>12</v>
      </c>
      <c r="AB45" s="359">
        <f t="shared" si="6"/>
        <v>23</v>
      </c>
      <c r="AC45" s="360">
        <f t="shared" si="6"/>
        <v>6.5</v>
      </c>
      <c r="AD45" s="359">
        <f t="shared" si="6"/>
        <v>11</v>
      </c>
      <c r="AE45" s="360">
        <f t="shared" si="6"/>
        <v>5</v>
      </c>
      <c r="AF45" s="359">
        <f t="shared" si="6"/>
        <v>22</v>
      </c>
      <c r="AG45" s="360">
        <f t="shared" si="6"/>
        <v>13</v>
      </c>
      <c r="AH45" s="359">
        <f t="shared" si="6"/>
        <v>432</v>
      </c>
    </row>
    <row r="46" spans="1:34" ht="15.75">
      <c r="A46" s="94" t="s">
        <v>149</v>
      </c>
      <c r="B46" s="70"/>
      <c r="C46" s="56"/>
      <c r="D46" s="101" t="s">
        <v>146</v>
      </c>
      <c r="E46" s="360">
        <f aca="true" t="shared" si="7" ref="E46:AH46">SUM(E32:E41)</f>
        <v>4</v>
      </c>
      <c r="F46" s="360">
        <f t="shared" si="7"/>
        <v>9</v>
      </c>
      <c r="G46" s="359">
        <f t="shared" si="7"/>
        <v>2</v>
      </c>
      <c r="H46" s="359">
        <f t="shared" si="7"/>
        <v>20</v>
      </c>
      <c r="I46" s="359">
        <f t="shared" si="7"/>
        <v>14</v>
      </c>
      <c r="J46" s="359">
        <f t="shared" si="7"/>
        <v>16</v>
      </c>
      <c r="K46" s="359">
        <f t="shared" si="7"/>
        <v>17</v>
      </c>
      <c r="L46" s="359">
        <f t="shared" si="7"/>
        <v>8</v>
      </c>
      <c r="M46" s="360">
        <f t="shared" si="7"/>
        <v>3</v>
      </c>
      <c r="N46" s="360">
        <f t="shared" si="7"/>
        <v>4</v>
      </c>
      <c r="O46" s="360">
        <f t="shared" si="7"/>
        <v>6</v>
      </c>
      <c r="P46" s="359">
        <f t="shared" si="7"/>
        <v>12</v>
      </c>
      <c r="Q46" s="360">
        <f t="shared" si="7"/>
        <v>4</v>
      </c>
      <c r="R46" s="359">
        <f t="shared" si="7"/>
        <v>13</v>
      </c>
      <c r="S46" s="359">
        <f t="shared" si="7"/>
        <v>18</v>
      </c>
      <c r="T46" s="360">
        <f t="shared" si="7"/>
        <v>0</v>
      </c>
      <c r="U46" s="360">
        <f t="shared" si="7"/>
        <v>9</v>
      </c>
      <c r="V46" s="360">
        <f t="shared" si="7"/>
        <v>7</v>
      </c>
      <c r="W46" s="359">
        <f t="shared" si="7"/>
        <v>16</v>
      </c>
      <c r="X46" s="359">
        <f t="shared" si="7"/>
        <v>13</v>
      </c>
      <c r="Y46" s="359">
        <f t="shared" si="7"/>
        <v>11</v>
      </c>
      <c r="Z46" s="359">
        <f t="shared" si="7"/>
        <v>12</v>
      </c>
      <c r="AA46" s="360">
        <f t="shared" si="7"/>
        <v>11</v>
      </c>
      <c r="AB46" s="359">
        <f t="shared" si="7"/>
        <v>16</v>
      </c>
      <c r="AC46" s="360">
        <f t="shared" si="7"/>
        <v>6</v>
      </c>
      <c r="AD46" s="359">
        <f t="shared" si="7"/>
        <v>10</v>
      </c>
      <c r="AE46" s="360">
        <f t="shared" si="7"/>
        <v>5</v>
      </c>
      <c r="AF46" s="359">
        <f t="shared" si="7"/>
        <v>18</v>
      </c>
      <c r="AG46" s="360">
        <f t="shared" si="7"/>
        <v>12</v>
      </c>
      <c r="AH46" s="359">
        <f t="shared" si="7"/>
        <v>296</v>
      </c>
    </row>
    <row r="47" spans="1:34" ht="16.5" thickBot="1">
      <c r="A47" s="102" t="s">
        <v>150</v>
      </c>
      <c r="B47" s="103"/>
      <c r="C47" s="56"/>
      <c r="D47" s="101" t="s">
        <v>148</v>
      </c>
      <c r="E47" s="358">
        <f aca="true" t="shared" si="8" ref="E47:AH47">SUM(E24:E31)</f>
        <v>8</v>
      </c>
      <c r="F47" s="358">
        <f t="shared" si="8"/>
        <v>6</v>
      </c>
      <c r="G47" s="357">
        <f t="shared" si="8"/>
        <v>15</v>
      </c>
      <c r="H47" s="357">
        <f t="shared" si="8"/>
        <v>25.5</v>
      </c>
      <c r="I47" s="357">
        <f t="shared" si="8"/>
        <v>16</v>
      </c>
      <c r="J47" s="357">
        <f t="shared" si="8"/>
        <v>18.5</v>
      </c>
      <c r="K47" s="357">
        <f t="shared" si="8"/>
        <v>19</v>
      </c>
      <c r="L47" s="357">
        <f t="shared" si="8"/>
        <v>13</v>
      </c>
      <c r="M47" s="358">
        <f t="shared" si="8"/>
        <v>2</v>
      </c>
      <c r="N47" s="358">
        <f t="shared" si="8"/>
        <v>9</v>
      </c>
      <c r="O47" s="358">
        <f t="shared" si="8"/>
        <v>9</v>
      </c>
      <c r="P47" s="357">
        <f t="shared" si="8"/>
        <v>14</v>
      </c>
      <c r="Q47" s="358">
        <f t="shared" si="8"/>
        <v>2</v>
      </c>
      <c r="R47" s="357">
        <f t="shared" si="8"/>
        <v>20</v>
      </c>
      <c r="S47" s="357">
        <f t="shared" si="8"/>
        <v>21</v>
      </c>
      <c r="T47" s="358">
        <f t="shared" si="8"/>
        <v>0</v>
      </c>
      <c r="U47" s="358">
        <f t="shared" si="8"/>
        <v>7</v>
      </c>
      <c r="V47" s="358">
        <f t="shared" si="8"/>
        <v>16</v>
      </c>
      <c r="W47" s="357">
        <f t="shared" si="8"/>
        <v>20</v>
      </c>
      <c r="X47" s="357">
        <f t="shared" si="8"/>
        <v>15</v>
      </c>
      <c r="Y47" s="357">
        <f t="shared" si="8"/>
        <v>10</v>
      </c>
      <c r="Z47" s="357">
        <f t="shared" si="8"/>
        <v>18</v>
      </c>
      <c r="AA47" s="358">
        <f t="shared" si="8"/>
        <v>10</v>
      </c>
      <c r="AB47" s="357">
        <f t="shared" si="8"/>
        <v>17</v>
      </c>
      <c r="AC47" s="358">
        <f t="shared" si="8"/>
        <v>8</v>
      </c>
      <c r="AD47" s="357">
        <f t="shared" si="8"/>
        <v>14</v>
      </c>
      <c r="AE47" s="358">
        <f t="shared" si="8"/>
        <v>12</v>
      </c>
      <c r="AF47" s="357">
        <f t="shared" si="8"/>
        <v>23</v>
      </c>
      <c r="AG47" s="358">
        <f t="shared" si="8"/>
        <v>15</v>
      </c>
      <c r="AH47" s="357">
        <f t="shared" si="8"/>
        <v>383</v>
      </c>
    </row>
    <row r="48" spans="1:34" ht="16.5" thickBot="1">
      <c r="A48" s="104" t="s">
        <v>26</v>
      </c>
      <c r="B48" s="105"/>
      <c r="C48" s="56"/>
      <c r="D48" s="56"/>
      <c r="E48" s="355">
        <f aca="true" t="shared" si="9" ref="E48:AG48">SUM(E44:E47)</f>
        <v>26.5</v>
      </c>
      <c r="F48" s="355">
        <f t="shared" si="9"/>
        <v>37.5</v>
      </c>
      <c r="G48" s="356">
        <f t="shared" si="9"/>
        <v>41</v>
      </c>
      <c r="H48" s="356">
        <f t="shared" si="9"/>
        <v>85.5</v>
      </c>
      <c r="I48" s="356">
        <f t="shared" si="9"/>
        <v>61.5</v>
      </c>
      <c r="J48" s="356">
        <f t="shared" si="9"/>
        <v>69.5</v>
      </c>
      <c r="K48" s="356">
        <f t="shared" si="9"/>
        <v>68</v>
      </c>
      <c r="L48" s="356">
        <f t="shared" si="9"/>
        <v>43</v>
      </c>
      <c r="M48" s="355">
        <f t="shared" si="9"/>
        <v>17</v>
      </c>
      <c r="N48" s="355">
        <f t="shared" si="9"/>
        <v>26</v>
      </c>
      <c r="O48" s="355">
        <f t="shared" si="9"/>
        <v>38</v>
      </c>
      <c r="P48" s="356">
        <f t="shared" si="9"/>
        <v>51</v>
      </c>
      <c r="Q48" s="355">
        <f t="shared" si="9"/>
        <v>14</v>
      </c>
      <c r="R48" s="356">
        <f t="shared" si="9"/>
        <v>63</v>
      </c>
      <c r="S48" s="356">
        <f t="shared" si="9"/>
        <v>74</v>
      </c>
      <c r="T48" s="355">
        <f t="shared" si="9"/>
        <v>9</v>
      </c>
      <c r="U48" s="355">
        <f t="shared" si="9"/>
        <v>22</v>
      </c>
      <c r="V48" s="355">
        <f t="shared" si="9"/>
        <v>45</v>
      </c>
      <c r="W48" s="356">
        <f t="shared" si="9"/>
        <v>70</v>
      </c>
      <c r="X48" s="356">
        <f t="shared" si="9"/>
        <v>53</v>
      </c>
      <c r="Y48" s="356">
        <f t="shared" si="9"/>
        <v>41</v>
      </c>
      <c r="Z48" s="356">
        <f t="shared" si="9"/>
        <v>55</v>
      </c>
      <c r="AA48" s="355">
        <f t="shared" si="9"/>
        <v>38</v>
      </c>
      <c r="AB48" s="356">
        <f t="shared" si="9"/>
        <v>67</v>
      </c>
      <c r="AC48" s="355">
        <f t="shared" si="9"/>
        <v>23.5</v>
      </c>
      <c r="AD48" s="356">
        <f t="shared" si="9"/>
        <v>43</v>
      </c>
      <c r="AE48" s="355">
        <f t="shared" si="9"/>
        <v>24</v>
      </c>
      <c r="AF48" s="356">
        <f t="shared" si="9"/>
        <v>75</v>
      </c>
      <c r="AG48" s="355">
        <f t="shared" si="9"/>
        <v>46</v>
      </c>
      <c r="AH48" s="354"/>
    </row>
    <row r="54" spans="2:28" s="46" customFormat="1" ht="35.25">
      <c r="B54" s="353" t="s">
        <v>0</v>
      </c>
      <c r="C54" s="51"/>
      <c r="D54" s="51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</row>
    <row r="55" spans="2:28" s="46" customFormat="1" ht="15.75">
      <c r="B55" s="47">
        <v>86</v>
      </c>
      <c r="C55" s="51"/>
      <c r="D55" s="51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</row>
    <row r="58" spans="1:28" s="46" customFormat="1" ht="15.75">
      <c r="A58" s="347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52" t="s">
        <v>32</v>
      </c>
      <c r="M58" s="352"/>
      <c r="N58" s="347"/>
      <c r="O58" s="347"/>
      <c r="P58" s="347"/>
      <c r="Q58" s="347"/>
      <c r="R58" s="347"/>
      <c r="S58" s="347"/>
      <c r="T58"/>
      <c r="U58" s="223"/>
      <c r="V58" s="223"/>
      <c r="W58" s="223"/>
      <c r="X58" s="223"/>
      <c r="Y58" s="223"/>
      <c r="Z58" s="223"/>
      <c r="AA58" s="223"/>
      <c r="AB58" s="223"/>
    </row>
    <row r="59" spans="1:28" s="46" customFormat="1" ht="26.25" customHeight="1">
      <c r="A59" s="347"/>
      <c r="B59" s="65">
        <v>1001</v>
      </c>
      <c r="C59" s="65"/>
      <c r="D59" s="65">
        <v>1003</v>
      </c>
      <c r="E59" s="65"/>
      <c r="F59" s="65">
        <v>1004</v>
      </c>
      <c r="G59" s="65"/>
      <c r="H59" s="65">
        <v>1005</v>
      </c>
      <c r="I59" s="65"/>
      <c r="J59" s="65">
        <v>1006</v>
      </c>
      <c r="K59" s="65"/>
      <c r="L59" s="65">
        <v>1007</v>
      </c>
      <c r="M59" s="65"/>
      <c r="N59" s="65">
        <v>1010</v>
      </c>
      <c r="O59" s="101"/>
      <c r="P59" s="101">
        <v>1011</v>
      </c>
      <c r="Q59" s="101"/>
      <c r="R59" s="65">
        <v>1012</v>
      </c>
      <c r="S59" s="74"/>
      <c r="T59"/>
      <c r="U59" s="223"/>
      <c r="V59" s="223"/>
      <c r="W59" s="223"/>
      <c r="X59" s="223"/>
      <c r="Y59" s="223"/>
      <c r="Z59" s="223"/>
      <c r="AA59" s="223"/>
      <c r="AB59" s="223"/>
    </row>
    <row r="60" spans="1:28" s="46" customFormat="1" ht="39">
      <c r="A60" s="347"/>
      <c r="B60" s="351" t="s">
        <v>0</v>
      </c>
      <c r="C60" s="351"/>
      <c r="D60" s="351" t="s">
        <v>2</v>
      </c>
      <c r="E60" s="351"/>
      <c r="F60" s="351" t="s">
        <v>1</v>
      </c>
      <c r="G60" s="351"/>
      <c r="H60" s="351" t="s">
        <v>4</v>
      </c>
      <c r="I60" s="351"/>
      <c r="J60" s="351" t="s">
        <v>9</v>
      </c>
      <c r="K60" s="351"/>
      <c r="L60" s="351" t="s">
        <v>5</v>
      </c>
      <c r="M60" s="351"/>
      <c r="N60" s="350" t="s">
        <v>7</v>
      </c>
      <c r="O60" s="349"/>
      <c r="P60" s="348" t="s">
        <v>15</v>
      </c>
      <c r="Q60" s="348"/>
      <c r="R60" s="348" t="s">
        <v>17</v>
      </c>
      <c r="S60" s="348"/>
      <c r="T60" s="343" t="s">
        <v>29</v>
      </c>
      <c r="U60" s="470" t="s">
        <v>36</v>
      </c>
      <c r="V60" s="470"/>
      <c r="W60" s="470" t="s">
        <v>33</v>
      </c>
      <c r="X60" s="470"/>
      <c r="Y60" s="470" t="s">
        <v>34</v>
      </c>
      <c r="Z60" s="470"/>
      <c r="AA60" s="470" t="s">
        <v>35</v>
      </c>
      <c r="AB60" s="470"/>
    </row>
    <row r="61" spans="1:28" s="46" customFormat="1" ht="15.75">
      <c r="A61" s="347"/>
      <c r="B61" s="351" t="s">
        <v>31</v>
      </c>
      <c r="C61" s="351"/>
      <c r="D61" s="351" t="s">
        <v>31</v>
      </c>
      <c r="E61" s="351"/>
      <c r="F61" s="351" t="s">
        <v>31</v>
      </c>
      <c r="G61" s="351"/>
      <c r="H61" s="351" t="s">
        <v>31</v>
      </c>
      <c r="I61" s="351"/>
      <c r="J61" s="351" t="s">
        <v>31</v>
      </c>
      <c r="K61" s="351"/>
      <c r="L61" s="351" t="s">
        <v>31</v>
      </c>
      <c r="M61" s="351"/>
      <c r="N61" s="350"/>
      <c r="O61" s="349"/>
      <c r="P61" s="348"/>
      <c r="Q61" s="348"/>
      <c r="R61" s="348"/>
      <c r="S61" s="348"/>
      <c r="T61" s="343"/>
      <c r="U61" s="342" t="s">
        <v>27</v>
      </c>
      <c r="V61" s="342" t="s">
        <v>30</v>
      </c>
      <c r="W61" s="342" t="s">
        <v>27</v>
      </c>
      <c r="X61" s="342" t="s">
        <v>30</v>
      </c>
      <c r="Y61" s="342" t="s">
        <v>27</v>
      </c>
      <c r="Z61" s="342" t="s">
        <v>30</v>
      </c>
      <c r="AA61" s="342" t="s">
        <v>27</v>
      </c>
      <c r="AB61" s="342" t="s">
        <v>30</v>
      </c>
    </row>
    <row r="62" spans="1:28" s="46" customFormat="1" ht="15.75">
      <c r="A62" s="347"/>
      <c r="B62" s="345" t="s">
        <v>27</v>
      </c>
      <c r="C62" s="346"/>
      <c r="D62" s="345" t="s">
        <v>30</v>
      </c>
      <c r="E62" s="345"/>
      <c r="F62" s="345" t="s">
        <v>30</v>
      </c>
      <c r="G62" s="345"/>
      <c r="H62" s="345" t="s">
        <v>30</v>
      </c>
      <c r="I62" s="345"/>
      <c r="J62" s="346" t="s">
        <v>30</v>
      </c>
      <c r="K62" s="346"/>
      <c r="L62" s="345" t="s">
        <v>30</v>
      </c>
      <c r="M62" s="345"/>
      <c r="N62" s="345" t="s">
        <v>30</v>
      </c>
      <c r="O62" s="345"/>
      <c r="P62" s="345" t="s">
        <v>30</v>
      </c>
      <c r="Q62" s="344"/>
      <c r="R62" s="344" t="s">
        <v>30</v>
      </c>
      <c r="S62" s="344"/>
      <c r="T62" s="343"/>
      <c r="U62" s="342"/>
      <c r="V62" s="342"/>
      <c r="W62" s="342"/>
      <c r="X62" s="342"/>
      <c r="Y62" s="342"/>
      <c r="Z62" s="342"/>
      <c r="AA62" s="342"/>
      <c r="AB62" s="342"/>
    </row>
    <row r="63" spans="1:28" s="46" customFormat="1" ht="15.75">
      <c r="A63" s="340" t="s">
        <v>19</v>
      </c>
      <c r="B63" s="65">
        <v>90</v>
      </c>
      <c r="C63" s="64"/>
      <c r="D63" s="65">
        <v>83</v>
      </c>
      <c r="E63" s="65"/>
      <c r="F63" s="65">
        <v>89</v>
      </c>
      <c r="G63" s="65"/>
      <c r="H63" s="65">
        <v>76</v>
      </c>
      <c r="I63" s="65"/>
      <c r="J63" s="65">
        <v>47</v>
      </c>
      <c r="K63" s="65"/>
      <c r="L63" s="65">
        <v>83</v>
      </c>
      <c r="M63" s="65"/>
      <c r="N63" s="65">
        <v>46</v>
      </c>
      <c r="O63" s="65"/>
      <c r="P63" s="64">
        <v>20</v>
      </c>
      <c r="Q63" s="66"/>
      <c r="R63" s="66">
        <v>34</v>
      </c>
      <c r="S63" s="66"/>
      <c r="T63" s="11">
        <v>7</v>
      </c>
      <c r="U63" s="341">
        <v>5</v>
      </c>
      <c r="V63" s="341">
        <v>2</v>
      </c>
      <c r="W63" s="341">
        <v>2</v>
      </c>
      <c r="X63" s="341">
        <v>2</v>
      </c>
      <c r="Y63" s="341">
        <v>2</v>
      </c>
      <c r="Z63" s="341">
        <v>1</v>
      </c>
      <c r="AA63" s="341">
        <v>2</v>
      </c>
      <c r="AB63" s="341">
        <v>3</v>
      </c>
    </row>
    <row r="64" spans="1:28" s="46" customFormat="1" ht="15.75">
      <c r="A64" s="340" t="s">
        <v>19</v>
      </c>
      <c r="B64" s="65">
        <v>86</v>
      </c>
      <c r="C64" s="64"/>
      <c r="D64" s="339">
        <v>70</v>
      </c>
      <c r="E64" s="339"/>
      <c r="F64" s="65">
        <v>84</v>
      </c>
      <c r="G64" s="65"/>
      <c r="H64" s="338">
        <v>64</v>
      </c>
      <c r="I64" s="338"/>
      <c r="J64" s="65">
        <v>46</v>
      </c>
      <c r="K64" s="65"/>
      <c r="L64" s="65">
        <v>81</v>
      </c>
      <c r="M64" s="65"/>
      <c r="N64" s="65">
        <v>36</v>
      </c>
      <c r="O64" s="65"/>
      <c r="P64" s="337">
        <v>24</v>
      </c>
      <c r="Q64" s="337"/>
      <c r="R64" s="64">
        <v>18</v>
      </c>
      <c r="S64" s="64"/>
      <c r="T64" s="336">
        <v>9</v>
      </c>
      <c r="U64" s="335">
        <v>7</v>
      </c>
      <c r="V64" s="335">
        <v>2</v>
      </c>
      <c r="W64" s="335">
        <v>1</v>
      </c>
      <c r="X64" s="335">
        <v>2</v>
      </c>
      <c r="Y64" s="335">
        <v>1</v>
      </c>
      <c r="Z64" s="335">
        <v>2</v>
      </c>
      <c r="AA64" s="335">
        <v>2</v>
      </c>
      <c r="AB64" s="334">
        <v>2</v>
      </c>
    </row>
  </sheetData>
  <sheetProtection/>
  <mergeCells count="6">
    <mergeCell ref="B11:B21"/>
    <mergeCell ref="B32:B42"/>
    <mergeCell ref="U60:V60"/>
    <mergeCell ref="W60:X60"/>
    <mergeCell ref="Y60:Z60"/>
    <mergeCell ref="AA60:AB60"/>
  </mergeCells>
  <printOptions/>
  <pageMargins left="0.15" right="0.09" top="0.25" bottom="0.17" header="0.16" footer="0.13"/>
  <pageSetup horizontalDpi="100" verticalDpi="100" orientation="portrait" paperSize="9" scale="8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89"/>
  <sheetViews>
    <sheetView zoomScale="98" zoomScaleNormal="98" zoomScalePageLayoutView="0" workbookViewId="0" topLeftCell="A70">
      <selection activeCell="AX18" sqref="AX18"/>
    </sheetView>
  </sheetViews>
  <sheetFormatPr defaultColWidth="9.140625" defaultRowHeight="15"/>
  <cols>
    <col min="1" max="1" width="9.00390625" style="227" bestFit="1" customWidth="1"/>
    <col min="2" max="22" width="3.28125" style="226" customWidth="1"/>
    <col min="23" max="23" width="4.00390625" style="226" customWidth="1"/>
    <col min="24" max="39" width="3.28125" style="226" customWidth="1"/>
    <col min="40" max="40" width="2.7109375" style="222" customWidth="1"/>
    <col min="41" max="42" width="1.7109375" style="225" customWidth="1"/>
    <col min="43" max="43" width="1.421875" style="225" customWidth="1"/>
    <col min="44" max="44" width="1.7109375" style="225" hidden="1" customWidth="1"/>
    <col min="45" max="48" width="1.7109375" style="225" customWidth="1"/>
    <col min="49" max="49" width="6.421875" style="222" customWidth="1"/>
    <col min="50" max="50" width="7.140625" style="222" customWidth="1"/>
    <col min="51" max="51" width="1.7109375" style="222" hidden="1" customWidth="1"/>
    <col min="52" max="52" width="4.8515625" style="222" customWidth="1"/>
    <col min="53" max="53" width="3.140625" style="222" hidden="1" customWidth="1"/>
    <col min="54" max="16384" width="9.140625" style="222" customWidth="1"/>
  </cols>
  <sheetData>
    <row r="1" spans="4:33" ht="18" customHeight="1">
      <c r="D1" s="311" t="s">
        <v>219</v>
      </c>
      <c r="E1" s="308"/>
      <c r="AF1" s="278" t="s">
        <v>32</v>
      </c>
      <c r="AG1" s="308"/>
    </row>
    <row r="2" spans="2:39" ht="23.25">
      <c r="B2" s="309">
        <v>1001</v>
      </c>
      <c r="C2" s="309"/>
      <c r="D2" s="309">
        <v>1001</v>
      </c>
      <c r="E2" s="309"/>
      <c r="F2" s="309">
        <v>1002</v>
      </c>
      <c r="G2" s="309"/>
      <c r="H2" s="309">
        <v>1002</v>
      </c>
      <c r="I2" s="309"/>
      <c r="J2" s="309">
        <v>1003</v>
      </c>
      <c r="K2" s="309"/>
      <c r="L2" s="309">
        <v>1004</v>
      </c>
      <c r="M2" s="309"/>
      <c r="N2" s="309">
        <v>1005</v>
      </c>
      <c r="O2" s="309"/>
      <c r="P2" s="309">
        <v>1006</v>
      </c>
      <c r="Q2" s="309"/>
      <c r="R2" s="309">
        <v>1007</v>
      </c>
      <c r="S2" s="309"/>
      <c r="T2" s="309">
        <v>1008</v>
      </c>
      <c r="U2" s="309"/>
      <c r="V2" s="309">
        <v>1009</v>
      </c>
      <c r="W2" s="309"/>
      <c r="X2" s="309">
        <v>1003</v>
      </c>
      <c r="Y2" s="309"/>
      <c r="Z2" s="309">
        <v>1004</v>
      </c>
      <c r="AA2" s="309"/>
      <c r="AB2" s="309">
        <v>1005</v>
      </c>
      <c r="AC2" s="309"/>
      <c r="AD2" s="309">
        <v>1006</v>
      </c>
      <c r="AE2" s="309"/>
      <c r="AF2" s="309">
        <v>1007</v>
      </c>
      <c r="AG2" s="309"/>
      <c r="AH2" s="309">
        <v>1010</v>
      </c>
      <c r="AI2" s="310"/>
      <c r="AJ2" s="310">
        <v>1011</v>
      </c>
      <c r="AK2" s="310"/>
      <c r="AL2" s="309">
        <v>1012</v>
      </c>
      <c r="AM2" s="182"/>
    </row>
    <row r="3" spans="1:48" s="280" customFormat="1" ht="50.25">
      <c r="A3" s="274"/>
      <c r="B3" s="333" t="s">
        <v>0</v>
      </c>
      <c r="C3" s="333"/>
      <c r="D3" s="272" t="s">
        <v>8</v>
      </c>
      <c r="E3" s="272"/>
      <c r="F3" s="272" t="s">
        <v>10</v>
      </c>
      <c r="G3" s="272"/>
      <c r="H3" s="272" t="s">
        <v>11</v>
      </c>
      <c r="I3" s="272"/>
      <c r="J3" s="333" t="s">
        <v>16</v>
      </c>
      <c r="K3" s="333"/>
      <c r="L3" s="333" t="s">
        <v>18</v>
      </c>
      <c r="M3" s="333"/>
      <c r="N3" s="333" t="s">
        <v>12</v>
      </c>
      <c r="O3" s="333"/>
      <c r="P3" s="333" t="s">
        <v>3</v>
      </c>
      <c r="Q3" s="333"/>
      <c r="R3" s="333" t="s">
        <v>6</v>
      </c>
      <c r="S3" s="333"/>
      <c r="T3" s="333" t="s">
        <v>13</v>
      </c>
      <c r="U3" s="333"/>
      <c r="V3" s="333" t="s">
        <v>14</v>
      </c>
      <c r="W3" s="333"/>
      <c r="X3" s="333" t="s">
        <v>2</v>
      </c>
      <c r="Y3" s="333"/>
      <c r="Z3" s="333" t="s">
        <v>1</v>
      </c>
      <c r="AA3" s="333"/>
      <c r="AB3" s="333" t="s">
        <v>4</v>
      </c>
      <c r="AC3" s="333"/>
      <c r="AD3" s="333" t="s">
        <v>9</v>
      </c>
      <c r="AE3" s="333"/>
      <c r="AF3" s="333" t="s">
        <v>5</v>
      </c>
      <c r="AG3" s="333"/>
      <c r="AH3" s="272" t="s">
        <v>7</v>
      </c>
      <c r="AI3" s="271"/>
      <c r="AJ3" s="332" t="s">
        <v>15</v>
      </c>
      <c r="AK3" s="332"/>
      <c r="AL3" s="332" t="s">
        <v>17</v>
      </c>
      <c r="AM3" s="332"/>
      <c r="AN3" s="331" t="s">
        <v>29</v>
      </c>
      <c r="AO3" s="472" t="s">
        <v>36</v>
      </c>
      <c r="AP3" s="472"/>
      <c r="AQ3" s="472" t="s">
        <v>33</v>
      </c>
      <c r="AR3" s="472"/>
      <c r="AS3" s="472" t="s">
        <v>34</v>
      </c>
      <c r="AT3" s="472"/>
      <c r="AU3" s="472" t="s">
        <v>35</v>
      </c>
      <c r="AV3" s="472"/>
    </row>
    <row r="4" spans="2:53" ht="16.5" customHeight="1">
      <c r="B4" s="330" t="s">
        <v>31</v>
      </c>
      <c r="C4" s="330"/>
      <c r="D4" s="267"/>
      <c r="E4" s="267"/>
      <c r="F4" s="330" t="s">
        <v>31</v>
      </c>
      <c r="G4" s="330"/>
      <c r="H4" s="267"/>
      <c r="I4" s="267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 t="s">
        <v>31</v>
      </c>
      <c r="Y4" s="330"/>
      <c r="Z4" s="330" t="s">
        <v>31</v>
      </c>
      <c r="AA4" s="330"/>
      <c r="AB4" s="330" t="s">
        <v>31</v>
      </c>
      <c r="AC4" s="330"/>
      <c r="AD4" s="330" t="s">
        <v>31</v>
      </c>
      <c r="AE4" s="330"/>
      <c r="AF4" s="330" t="s">
        <v>31</v>
      </c>
      <c r="AG4" s="330"/>
      <c r="AH4" s="267"/>
      <c r="AI4" s="266"/>
      <c r="AJ4" s="329"/>
      <c r="AK4" s="329"/>
      <c r="AL4" s="329"/>
      <c r="AM4" s="329"/>
      <c r="AN4" s="326"/>
      <c r="AO4" s="258" t="s">
        <v>27</v>
      </c>
      <c r="AP4" s="258" t="s">
        <v>30</v>
      </c>
      <c r="AQ4" s="258" t="s">
        <v>27</v>
      </c>
      <c r="AR4" s="258" t="s">
        <v>30</v>
      </c>
      <c r="AS4" s="258" t="s">
        <v>27</v>
      </c>
      <c r="AT4" s="258" t="s">
        <v>30</v>
      </c>
      <c r="AU4" s="258" t="s">
        <v>27</v>
      </c>
      <c r="AV4" s="258" t="s">
        <v>30</v>
      </c>
      <c r="AX4" s="477"/>
      <c r="AY4" s="477"/>
      <c r="AZ4" s="477"/>
      <c r="BA4" s="477"/>
    </row>
    <row r="5" spans="2:53" ht="12" customHeight="1">
      <c r="B5" s="328" t="s">
        <v>27</v>
      </c>
      <c r="C5" s="328"/>
      <c r="D5" s="263" t="s">
        <v>27</v>
      </c>
      <c r="E5" s="263"/>
      <c r="F5" s="328" t="s">
        <v>27</v>
      </c>
      <c r="G5" s="328"/>
      <c r="H5" s="263" t="s">
        <v>27</v>
      </c>
      <c r="I5" s="263"/>
      <c r="J5" s="263" t="s">
        <v>27</v>
      </c>
      <c r="K5" s="263"/>
      <c r="L5" s="263" t="s">
        <v>27</v>
      </c>
      <c r="M5" s="263"/>
      <c r="N5" s="263" t="s">
        <v>27</v>
      </c>
      <c r="O5" s="263"/>
      <c r="P5" s="328" t="s">
        <v>27</v>
      </c>
      <c r="Q5" s="328"/>
      <c r="R5" s="263" t="s">
        <v>27</v>
      </c>
      <c r="S5" s="263"/>
      <c r="T5" s="328" t="s">
        <v>27</v>
      </c>
      <c r="U5" s="328"/>
      <c r="V5" s="263" t="s">
        <v>27</v>
      </c>
      <c r="W5" s="263"/>
      <c r="X5" s="328" t="s">
        <v>30</v>
      </c>
      <c r="Y5" s="328"/>
      <c r="Z5" s="328" t="s">
        <v>30</v>
      </c>
      <c r="AA5" s="328"/>
      <c r="AB5" s="328" t="s">
        <v>30</v>
      </c>
      <c r="AC5" s="328"/>
      <c r="AD5" s="263" t="s">
        <v>30</v>
      </c>
      <c r="AE5" s="263"/>
      <c r="AF5" s="328" t="s">
        <v>30</v>
      </c>
      <c r="AG5" s="328"/>
      <c r="AH5" s="328" t="s">
        <v>30</v>
      </c>
      <c r="AI5" s="328"/>
      <c r="AJ5" s="328" t="s">
        <v>30</v>
      </c>
      <c r="AK5" s="327"/>
      <c r="AL5" s="327" t="s">
        <v>30</v>
      </c>
      <c r="AM5" s="327"/>
      <c r="AN5" s="326"/>
      <c r="AO5" s="258"/>
      <c r="AP5" s="258"/>
      <c r="AQ5" s="258"/>
      <c r="AR5" s="258"/>
      <c r="AS5" s="258"/>
      <c r="AT5" s="258"/>
      <c r="AU5" s="258"/>
      <c r="AV5" s="258"/>
      <c r="AW5" s="277"/>
      <c r="AX5" s="477"/>
      <c r="AY5" s="477"/>
      <c r="AZ5" s="477"/>
      <c r="BA5" s="477"/>
    </row>
    <row r="6" spans="1:53" ht="15">
      <c r="A6" s="242" t="s">
        <v>19</v>
      </c>
      <c r="B6" s="60">
        <v>90</v>
      </c>
      <c r="C6" s="60" t="s">
        <v>185</v>
      </c>
      <c r="D6" s="60">
        <v>68</v>
      </c>
      <c r="E6" s="60" t="s">
        <v>182</v>
      </c>
      <c r="F6" s="60">
        <v>28</v>
      </c>
      <c r="G6" s="60" t="s">
        <v>31</v>
      </c>
      <c r="H6" s="60">
        <v>42</v>
      </c>
      <c r="I6" s="60" t="s">
        <v>174</v>
      </c>
      <c r="J6" s="60">
        <v>21</v>
      </c>
      <c r="K6" s="60" t="s">
        <v>31</v>
      </c>
      <c r="L6" s="60">
        <v>2</v>
      </c>
      <c r="M6" s="60" t="s">
        <v>31</v>
      </c>
      <c r="N6" s="60">
        <v>35</v>
      </c>
      <c r="O6" s="60" t="s">
        <v>174</v>
      </c>
      <c r="P6" s="60">
        <v>84</v>
      </c>
      <c r="Q6" s="60" t="s">
        <v>185</v>
      </c>
      <c r="R6" s="60">
        <v>61</v>
      </c>
      <c r="S6" s="60" t="s">
        <v>180</v>
      </c>
      <c r="T6" s="60">
        <v>30</v>
      </c>
      <c r="U6" s="60" t="s">
        <v>31</v>
      </c>
      <c r="V6" s="60">
        <v>10</v>
      </c>
      <c r="W6" s="60" t="s">
        <v>31</v>
      </c>
      <c r="X6" s="60">
        <v>83</v>
      </c>
      <c r="Y6" s="60" t="s">
        <v>185</v>
      </c>
      <c r="Z6" s="60">
        <v>89</v>
      </c>
      <c r="AA6" s="60" t="s">
        <v>185</v>
      </c>
      <c r="AB6" s="60">
        <v>76</v>
      </c>
      <c r="AC6" s="60" t="s">
        <v>184</v>
      </c>
      <c r="AD6" s="60">
        <v>47</v>
      </c>
      <c r="AE6" s="60" t="s">
        <v>176</v>
      </c>
      <c r="AF6" s="60">
        <v>83</v>
      </c>
      <c r="AG6" s="60" t="s">
        <v>185</v>
      </c>
      <c r="AH6" s="60">
        <v>46</v>
      </c>
      <c r="AI6" s="60" t="s">
        <v>176</v>
      </c>
      <c r="AJ6" s="60">
        <v>20</v>
      </c>
      <c r="AK6" s="62" t="s">
        <v>31</v>
      </c>
      <c r="AL6" s="62">
        <v>34</v>
      </c>
      <c r="AM6" s="60" t="s">
        <v>31</v>
      </c>
      <c r="AN6" s="256">
        <v>7</v>
      </c>
      <c r="AO6" s="231">
        <v>5</v>
      </c>
      <c r="AP6" s="231">
        <v>2</v>
      </c>
      <c r="AQ6" s="231">
        <v>2</v>
      </c>
      <c r="AR6" s="231">
        <v>2</v>
      </c>
      <c r="AS6" s="231">
        <v>2</v>
      </c>
      <c r="AT6" s="231">
        <v>1</v>
      </c>
      <c r="AU6" s="231">
        <v>2</v>
      </c>
      <c r="AV6" s="231">
        <v>3</v>
      </c>
      <c r="AX6" s="477"/>
      <c r="AY6" s="477"/>
      <c r="AZ6" s="477"/>
      <c r="BA6" s="477"/>
    </row>
    <row r="7" spans="1:53" ht="15">
      <c r="A7" s="242" t="s">
        <v>20</v>
      </c>
      <c r="B7" s="231">
        <v>70</v>
      </c>
      <c r="C7" s="231" t="s">
        <v>184</v>
      </c>
      <c r="D7" s="231">
        <v>53</v>
      </c>
      <c r="E7" s="231" t="s">
        <v>180</v>
      </c>
      <c r="F7" s="231">
        <v>31</v>
      </c>
      <c r="G7" s="231" t="s">
        <v>176</v>
      </c>
      <c r="H7" s="231">
        <v>21</v>
      </c>
      <c r="I7" s="231" t="s">
        <v>174</v>
      </c>
      <c r="J7" s="231">
        <v>15</v>
      </c>
      <c r="K7" s="231" t="s">
        <v>31</v>
      </c>
      <c r="L7" s="231">
        <v>14</v>
      </c>
      <c r="M7" s="231" t="s">
        <v>31</v>
      </c>
      <c r="N7" s="231">
        <v>21</v>
      </c>
      <c r="O7" s="231" t="s">
        <v>174</v>
      </c>
      <c r="P7" s="231">
        <v>70</v>
      </c>
      <c r="Q7" s="231" t="s">
        <v>184</v>
      </c>
      <c r="R7" s="231">
        <v>62</v>
      </c>
      <c r="S7" s="231" t="s">
        <v>182</v>
      </c>
      <c r="T7" s="231">
        <v>20</v>
      </c>
      <c r="U7" s="231" t="s">
        <v>174</v>
      </c>
      <c r="V7" s="231">
        <v>10</v>
      </c>
      <c r="W7" s="231" t="s">
        <v>31</v>
      </c>
      <c r="X7" s="231">
        <v>55</v>
      </c>
      <c r="Y7" s="231" t="s">
        <v>178</v>
      </c>
      <c r="Z7" s="231">
        <v>72</v>
      </c>
      <c r="AA7" s="231" t="s">
        <v>182</v>
      </c>
      <c r="AB7" s="231">
        <v>38</v>
      </c>
      <c r="AC7" s="231" t="s">
        <v>176</v>
      </c>
      <c r="AD7" s="231">
        <v>20</v>
      </c>
      <c r="AE7" s="231" t="s">
        <v>174</v>
      </c>
      <c r="AF7" s="231">
        <v>56</v>
      </c>
      <c r="AG7" s="231" t="s">
        <v>180</v>
      </c>
      <c r="AH7" s="231">
        <v>20</v>
      </c>
      <c r="AI7" s="231" t="s">
        <v>174</v>
      </c>
      <c r="AJ7" s="231">
        <v>13</v>
      </c>
      <c r="AK7" s="250" t="s">
        <v>31</v>
      </c>
      <c r="AL7" s="250">
        <v>16</v>
      </c>
      <c r="AM7" s="231" t="s">
        <v>31</v>
      </c>
      <c r="AN7" s="232">
        <v>4</v>
      </c>
      <c r="AO7" s="231">
        <v>3</v>
      </c>
      <c r="AP7" s="231">
        <v>2</v>
      </c>
      <c r="AQ7" s="231">
        <v>5</v>
      </c>
      <c r="AR7" s="231">
        <v>5</v>
      </c>
      <c r="AS7" s="231">
        <v>3</v>
      </c>
      <c r="AT7" s="231">
        <v>1</v>
      </c>
      <c r="AU7" s="231">
        <v>0</v>
      </c>
      <c r="AV7" s="231">
        <v>0</v>
      </c>
      <c r="AX7" s="477"/>
      <c r="AY7" s="477"/>
      <c r="AZ7" s="477"/>
      <c r="BA7" s="477"/>
    </row>
    <row r="8" spans="1:53" ht="15">
      <c r="A8" s="242" t="s">
        <v>21</v>
      </c>
      <c r="B8" s="231">
        <v>64</v>
      </c>
      <c r="C8" s="231" t="s">
        <v>180</v>
      </c>
      <c r="D8" s="231">
        <v>75</v>
      </c>
      <c r="E8" s="231" t="s">
        <v>184</v>
      </c>
      <c r="F8" s="231">
        <v>52</v>
      </c>
      <c r="G8" s="231" t="s">
        <v>178</v>
      </c>
      <c r="H8" s="231">
        <v>70</v>
      </c>
      <c r="I8" s="231" t="s">
        <v>182</v>
      </c>
      <c r="J8" s="231">
        <v>22</v>
      </c>
      <c r="K8" s="231" t="s">
        <v>31</v>
      </c>
      <c r="L8" s="231">
        <v>29</v>
      </c>
      <c r="M8" s="231" t="s">
        <v>31</v>
      </c>
      <c r="N8" s="231">
        <v>50</v>
      </c>
      <c r="O8" s="231" t="s">
        <v>180</v>
      </c>
      <c r="P8" s="231">
        <v>78</v>
      </c>
      <c r="Q8" s="231" t="s">
        <v>184</v>
      </c>
      <c r="R8" s="231">
        <v>70</v>
      </c>
      <c r="S8" s="231" t="s">
        <v>182</v>
      </c>
      <c r="T8" s="231">
        <v>54</v>
      </c>
      <c r="U8" s="231" t="s">
        <v>178</v>
      </c>
      <c r="V8" s="231">
        <v>32</v>
      </c>
      <c r="W8" s="231" t="s">
        <v>31</v>
      </c>
      <c r="X8" s="231">
        <v>64</v>
      </c>
      <c r="Y8" s="231" t="s">
        <v>180</v>
      </c>
      <c r="Z8" s="231">
        <v>62</v>
      </c>
      <c r="AA8" s="231" t="s">
        <v>180</v>
      </c>
      <c r="AB8" s="231">
        <v>54</v>
      </c>
      <c r="AC8" s="231" t="s">
        <v>178</v>
      </c>
      <c r="AD8" s="231">
        <v>54</v>
      </c>
      <c r="AE8" s="231" t="s">
        <v>178</v>
      </c>
      <c r="AF8" s="231">
        <v>62</v>
      </c>
      <c r="AG8" s="231" t="s">
        <v>180</v>
      </c>
      <c r="AH8" s="231">
        <v>35</v>
      </c>
      <c r="AI8" s="231" t="s">
        <v>174</v>
      </c>
      <c r="AJ8" s="231">
        <v>38</v>
      </c>
      <c r="AK8" s="250" t="s">
        <v>174</v>
      </c>
      <c r="AL8" s="250">
        <v>50</v>
      </c>
      <c r="AM8" s="231" t="s">
        <v>176</v>
      </c>
      <c r="AN8" s="232">
        <v>3</v>
      </c>
      <c r="AO8" s="231">
        <v>3</v>
      </c>
      <c r="AP8" s="231">
        <v>0</v>
      </c>
      <c r="AQ8" s="231">
        <v>3</v>
      </c>
      <c r="AR8" s="231">
        <v>5</v>
      </c>
      <c r="AS8" s="231">
        <v>5</v>
      </c>
      <c r="AT8" s="231">
        <v>3</v>
      </c>
      <c r="AU8" s="231">
        <v>0</v>
      </c>
      <c r="AV8" s="231">
        <v>0</v>
      </c>
      <c r="AX8" s="477"/>
      <c r="AY8" s="477"/>
      <c r="AZ8" s="477"/>
      <c r="BA8" s="477"/>
    </row>
    <row r="9" spans="1:53" ht="15.75" thickBot="1">
      <c r="A9" s="242" t="s">
        <v>22</v>
      </c>
      <c r="B9" s="233">
        <v>70</v>
      </c>
      <c r="C9" s="233" t="s">
        <v>182</v>
      </c>
      <c r="D9" s="233">
        <v>70</v>
      </c>
      <c r="E9" s="233" t="s">
        <v>182</v>
      </c>
      <c r="F9" s="233">
        <v>58</v>
      </c>
      <c r="G9" s="233" t="s">
        <v>178</v>
      </c>
      <c r="H9" s="233">
        <v>52</v>
      </c>
      <c r="I9" s="233" t="s">
        <v>178</v>
      </c>
      <c r="J9" s="233">
        <v>52</v>
      </c>
      <c r="K9" s="233" t="s">
        <v>178</v>
      </c>
      <c r="L9" s="233">
        <v>37</v>
      </c>
      <c r="M9" s="233" t="s">
        <v>174</v>
      </c>
      <c r="N9" s="233">
        <v>53</v>
      </c>
      <c r="O9" s="233" t="s">
        <v>178</v>
      </c>
      <c r="P9" s="233">
        <v>84</v>
      </c>
      <c r="Q9" s="233" t="s">
        <v>185</v>
      </c>
      <c r="R9" s="233">
        <v>48</v>
      </c>
      <c r="S9" s="233" t="s">
        <v>176</v>
      </c>
      <c r="T9" s="233">
        <v>59</v>
      </c>
      <c r="U9" s="233" t="s">
        <v>180</v>
      </c>
      <c r="V9" s="233">
        <v>43</v>
      </c>
      <c r="W9" s="233" t="s">
        <v>176</v>
      </c>
      <c r="X9" s="233">
        <v>71</v>
      </c>
      <c r="Y9" s="233" t="s">
        <v>182</v>
      </c>
      <c r="Z9" s="233">
        <v>61</v>
      </c>
      <c r="AA9" s="233" t="s">
        <v>180</v>
      </c>
      <c r="AB9" s="233">
        <v>39</v>
      </c>
      <c r="AC9" s="233" t="s">
        <v>174</v>
      </c>
      <c r="AD9" s="233">
        <v>28</v>
      </c>
      <c r="AE9" s="233" t="s">
        <v>31</v>
      </c>
      <c r="AF9" s="233">
        <v>52</v>
      </c>
      <c r="AG9" s="233" t="s">
        <v>178</v>
      </c>
      <c r="AH9" s="233">
        <v>44</v>
      </c>
      <c r="AI9" s="233" t="s">
        <v>176</v>
      </c>
      <c r="AJ9" s="233">
        <v>46</v>
      </c>
      <c r="AK9" s="241" t="s">
        <v>176</v>
      </c>
      <c r="AL9" s="241">
        <v>50</v>
      </c>
      <c r="AM9" s="233" t="s">
        <v>176</v>
      </c>
      <c r="AN9" s="306">
        <v>1</v>
      </c>
      <c r="AO9" s="231">
        <v>0</v>
      </c>
      <c r="AP9" s="231">
        <v>1</v>
      </c>
      <c r="AQ9" s="231">
        <v>8</v>
      </c>
      <c r="AR9" s="231">
        <v>5</v>
      </c>
      <c r="AS9" s="231">
        <v>2</v>
      </c>
      <c r="AT9" s="231">
        <v>2</v>
      </c>
      <c r="AU9" s="231">
        <v>1</v>
      </c>
      <c r="AV9" s="231">
        <v>0</v>
      </c>
      <c r="AX9" s="477"/>
      <c r="AY9" s="477"/>
      <c r="AZ9" s="477"/>
      <c r="BA9" s="477"/>
    </row>
    <row r="10" spans="1:53" ht="15">
      <c r="A10" s="249" t="s">
        <v>23</v>
      </c>
      <c r="B10" s="255">
        <v>29</v>
      </c>
      <c r="C10" s="254"/>
      <c r="D10" s="253">
        <v>33</v>
      </c>
      <c r="E10" s="253"/>
      <c r="F10" s="253">
        <v>24</v>
      </c>
      <c r="G10" s="253"/>
      <c r="H10" s="253">
        <v>18</v>
      </c>
      <c r="I10" s="253"/>
      <c r="J10" s="253">
        <v>20</v>
      </c>
      <c r="K10" s="253"/>
      <c r="L10" s="253">
        <v>8</v>
      </c>
      <c r="M10" s="253"/>
      <c r="N10" s="253">
        <v>15</v>
      </c>
      <c r="O10" s="253"/>
      <c r="P10" s="253">
        <v>32</v>
      </c>
      <c r="Q10" s="253"/>
      <c r="R10" s="253">
        <v>30</v>
      </c>
      <c r="S10" s="253"/>
      <c r="T10" s="253">
        <v>14</v>
      </c>
      <c r="U10" s="253"/>
      <c r="V10" s="253">
        <v>12</v>
      </c>
      <c r="W10" s="253"/>
      <c r="X10" s="253">
        <v>37</v>
      </c>
      <c r="Y10" s="253"/>
      <c r="Z10" s="253">
        <v>35</v>
      </c>
      <c r="AA10" s="253"/>
      <c r="AB10" s="253">
        <v>18</v>
      </c>
      <c r="AC10" s="253"/>
      <c r="AD10" s="253">
        <v>12</v>
      </c>
      <c r="AE10" s="253"/>
      <c r="AF10" s="253">
        <v>30</v>
      </c>
      <c r="AG10" s="253"/>
      <c r="AH10" s="253">
        <v>16</v>
      </c>
      <c r="AI10" s="253"/>
      <c r="AJ10" s="253">
        <v>9</v>
      </c>
      <c r="AK10" s="252"/>
      <c r="AL10" s="252">
        <v>11</v>
      </c>
      <c r="AM10" s="253"/>
      <c r="AN10" s="304">
        <v>7</v>
      </c>
      <c r="AO10" s="232"/>
      <c r="AP10" s="231"/>
      <c r="AQ10" s="231"/>
      <c r="AR10" s="231"/>
      <c r="AS10" s="231"/>
      <c r="AT10" s="231"/>
      <c r="AU10" s="231"/>
      <c r="AV10" s="231"/>
      <c r="AX10" s="477"/>
      <c r="AY10" s="477"/>
      <c r="AZ10" s="477"/>
      <c r="BA10" s="477"/>
    </row>
    <row r="11" spans="1:53" ht="15">
      <c r="A11" s="249" t="s">
        <v>24</v>
      </c>
      <c r="B11" s="251">
        <v>35</v>
      </c>
      <c r="C11" s="232"/>
      <c r="D11" s="231">
        <v>37</v>
      </c>
      <c r="E11" s="231"/>
      <c r="F11" s="231">
        <v>19</v>
      </c>
      <c r="G11" s="231"/>
      <c r="H11" s="231">
        <v>27</v>
      </c>
      <c r="I11" s="231"/>
      <c r="J11" s="231">
        <v>21</v>
      </c>
      <c r="K11" s="231"/>
      <c r="L11" s="231">
        <v>11</v>
      </c>
      <c r="M11" s="231"/>
      <c r="N11" s="231">
        <v>22</v>
      </c>
      <c r="O11" s="231"/>
      <c r="P11" s="231">
        <v>42</v>
      </c>
      <c r="Q11" s="231"/>
      <c r="R11" s="231">
        <v>34</v>
      </c>
      <c r="S11" s="231"/>
      <c r="T11" s="231">
        <v>16</v>
      </c>
      <c r="U11" s="231"/>
      <c r="V11" s="231">
        <v>17</v>
      </c>
      <c r="W11" s="231"/>
      <c r="X11" s="231">
        <v>28</v>
      </c>
      <c r="Y11" s="231"/>
      <c r="Z11" s="231">
        <v>28</v>
      </c>
      <c r="AA11" s="231"/>
      <c r="AB11" s="231">
        <v>29</v>
      </c>
      <c r="AC11" s="231"/>
      <c r="AD11" s="231">
        <v>21</v>
      </c>
      <c r="AE11" s="231"/>
      <c r="AF11" s="231">
        <v>30</v>
      </c>
      <c r="AG11" s="231"/>
      <c r="AH11" s="231">
        <v>18</v>
      </c>
      <c r="AI11" s="231"/>
      <c r="AJ11" s="231">
        <v>18</v>
      </c>
      <c r="AK11" s="250"/>
      <c r="AL11" s="250">
        <v>16</v>
      </c>
      <c r="AM11" s="231"/>
      <c r="AN11" s="303">
        <v>7</v>
      </c>
      <c r="AO11" s="232"/>
      <c r="AP11" s="231"/>
      <c r="AQ11" s="231"/>
      <c r="AR11" s="231"/>
      <c r="AS11" s="231"/>
      <c r="AT11" s="231"/>
      <c r="AU11" s="231"/>
      <c r="AV11" s="231"/>
      <c r="AX11" s="477"/>
      <c r="AY11" s="477"/>
      <c r="AZ11" s="477"/>
      <c r="BA11" s="477"/>
    </row>
    <row r="12" spans="1:53" ht="15.75" thickBot="1">
      <c r="A12" s="249" t="s">
        <v>28</v>
      </c>
      <c r="B12" s="248">
        <f>B10+B11</f>
        <v>64</v>
      </c>
      <c r="C12" s="247" t="s">
        <v>180</v>
      </c>
      <c r="D12" s="246">
        <f>D10+D11</f>
        <v>70</v>
      </c>
      <c r="E12" s="246" t="s">
        <v>182</v>
      </c>
      <c r="F12" s="246">
        <f>F10+F11</f>
        <v>43</v>
      </c>
      <c r="G12" s="246" t="s">
        <v>176</v>
      </c>
      <c r="H12" s="246">
        <f>H10+H11</f>
        <v>45</v>
      </c>
      <c r="I12" s="246" t="s">
        <v>176</v>
      </c>
      <c r="J12" s="246">
        <f>J10+J11</f>
        <v>41</v>
      </c>
      <c r="K12" s="246" t="s">
        <v>178</v>
      </c>
      <c r="L12" s="246">
        <f>L10+L11</f>
        <v>19</v>
      </c>
      <c r="M12" s="246" t="s">
        <v>31</v>
      </c>
      <c r="N12" s="246">
        <f>N10+N11</f>
        <v>37</v>
      </c>
      <c r="O12" s="246" t="s">
        <v>174</v>
      </c>
      <c r="P12" s="246">
        <f>P10+P11</f>
        <v>74</v>
      </c>
      <c r="Q12" s="246" t="s">
        <v>182</v>
      </c>
      <c r="R12" s="246">
        <f>R10+R11</f>
        <v>64</v>
      </c>
      <c r="S12" s="246" t="s">
        <v>180</v>
      </c>
      <c r="T12" s="246">
        <f>T10+T11</f>
        <v>30</v>
      </c>
      <c r="U12" s="246" t="s">
        <v>31</v>
      </c>
      <c r="V12" s="246">
        <f>V10+V11</f>
        <v>29</v>
      </c>
      <c r="W12" s="246" t="s">
        <v>31</v>
      </c>
      <c r="X12" s="246">
        <f>X10+X11</f>
        <v>65</v>
      </c>
      <c r="Y12" s="246" t="s">
        <v>180</v>
      </c>
      <c r="Z12" s="246">
        <f>Z10+Z11</f>
        <v>63</v>
      </c>
      <c r="AA12" s="246" t="s">
        <v>180</v>
      </c>
      <c r="AB12" s="246">
        <f>AB10+AB11</f>
        <v>47</v>
      </c>
      <c r="AC12" s="246" t="s">
        <v>176</v>
      </c>
      <c r="AD12" s="246">
        <f>AD10+AD11</f>
        <v>33</v>
      </c>
      <c r="AE12" s="246" t="s">
        <v>31</v>
      </c>
      <c r="AF12" s="246">
        <f>AF10+AF11</f>
        <v>60</v>
      </c>
      <c r="AG12" s="246" t="s">
        <v>180</v>
      </c>
      <c r="AH12" s="246">
        <f>AH10+AH11</f>
        <v>34</v>
      </c>
      <c r="AI12" s="246" t="s">
        <v>31</v>
      </c>
      <c r="AJ12" s="246">
        <f>AJ10+AJ11</f>
        <v>27</v>
      </c>
      <c r="AK12" s="245" t="s">
        <v>31</v>
      </c>
      <c r="AL12" s="245">
        <f>AL10+AL11</f>
        <v>27</v>
      </c>
      <c r="AM12" s="246" t="s">
        <v>31</v>
      </c>
      <c r="AN12" s="301">
        <v>7</v>
      </c>
      <c r="AO12" s="232">
        <v>3</v>
      </c>
      <c r="AP12" s="231">
        <v>4</v>
      </c>
      <c r="AQ12" s="231">
        <v>4</v>
      </c>
      <c r="AR12" s="231">
        <v>1</v>
      </c>
      <c r="AS12" s="231">
        <v>4</v>
      </c>
      <c r="AT12" s="231">
        <v>3</v>
      </c>
      <c r="AU12" s="231">
        <v>0</v>
      </c>
      <c r="AV12" s="231">
        <v>0</v>
      </c>
      <c r="AX12" s="477"/>
      <c r="AY12" s="477"/>
      <c r="AZ12" s="477"/>
      <c r="BA12" s="477"/>
    </row>
    <row r="13" spans="1:48" ht="15">
      <c r="A13" s="242" t="s">
        <v>25</v>
      </c>
      <c r="B13" s="324">
        <v>90</v>
      </c>
      <c r="C13" s="324" t="s">
        <v>185</v>
      </c>
      <c r="D13" s="324">
        <v>70</v>
      </c>
      <c r="E13" s="324" t="s">
        <v>182</v>
      </c>
      <c r="F13" s="324">
        <v>66</v>
      </c>
      <c r="G13" s="324" t="s">
        <v>180</v>
      </c>
      <c r="H13" s="324">
        <v>68</v>
      </c>
      <c r="I13" s="324" t="s">
        <v>182</v>
      </c>
      <c r="J13" s="324">
        <v>54</v>
      </c>
      <c r="K13" s="324" t="s">
        <v>178</v>
      </c>
      <c r="L13" s="324">
        <v>30</v>
      </c>
      <c r="M13" s="324" t="s">
        <v>31</v>
      </c>
      <c r="N13" s="324">
        <v>50</v>
      </c>
      <c r="O13" s="324" t="s">
        <v>176</v>
      </c>
      <c r="P13" s="324">
        <v>80</v>
      </c>
      <c r="Q13" s="324" t="s">
        <v>185</v>
      </c>
      <c r="R13" s="324">
        <v>68</v>
      </c>
      <c r="S13" s="324" t="s">
        <v>182</v>
      </c>
      <c r="T13" s="324">
        <v>46</v>
      </c>
      <c r="U13" s="324" t="s">
        <v>176</v>
      </c>
      <c r="V13" s="324">
        <v>24</v>
      </c>
      <c r="W13" s="324" t="s">
        <v>31</v>
      </c>
      <c r="X13" s="324">
        <v>90</v>
      </c>
      <c r="Y13" s="324" t="s">
        <v>185</v>
      </c>
      <c r="Z13" s="324">
        <v>88</v>
      </c>
      <c r="AA13" s="324" t="s">
        <v>185</v>
      </c>
      <c r="AB13" s="324">
        <v>68</v>
      </c>
      <c r="AC13" s="324" t="s">
        <v>182</v>
      </c>
      <c r="AD13" s="324">
        <v>58</v>
      </c>
      <c r="AE13" s="324" t="s">
        <v>178</v>
      </c>
      <c r="AF13" s="324">
        <v>92</v>
      </c>
      <c r="AG13" s="324" t="s">
        <v>186</v>
      </c>
      <c r="AH13" s="324">
        <v>36</v>
      </c>
      <c r="AI13" s="324" t="s">
        <v>174</v>
      </c>
      <c r="AJ13" s="324">
        <v>48</v>
      </c>
      <c r="AK13" s="325" t="s">
        <v>176</v>
      </c>
      <c r="AL13" s="325">
        <v>48</v>
      </c>
      <c r="AM13" s="324" t="s">
        <v>178</v>
      </c>
      <c r="AN13" s="299">
        <v>2</v>
      </c>
      <c r="AO13" s="231">
        <v>2</v>
      </c>
      <c r="AP13" s="231">
        <v>0</v>
      </c>
      <c r="AQ13" s="231">
        <v>3</v>
      </c>
      <c r="AR13" s="231">
        <v>4</v>
      </c>
      <c r="AS13" s="231">
        <v>4</v>
      </c>
      <c r="AT13" s="231">
        <v>1</v>
      </c>
      <c r="AU13" s="231">
        <v>2</v>
      </c>
      <c r="AV13" s="231">
        <v>3</v>
      </c>
    </row>
    <row r="14" spans="1:48" ht="24.75">
      <c r="A14" s="242" t="s">
        <v>26</v>
      </c>
      <c r="B14" s="321">
        <f>B6+B7+B8+B9+B9+B12+B13</f>
        <v>518</v>
      </c>
      <c r="C14" s="321" t="s">
        <v>205</v>
      </c>
      <c r="D14" s="321">
        <f>D6+D7+D8+D9+D9+D12+D13</f>
        <v>476</v>
      </c>
      <c r="E14" s="318" t="s">
        <v>211</v>
      </c>
      <c r="F14" s="321">
        <f>F6+F7+F8+F9+F9+F12+F13</f>
        <v>336</v>
      </c>
      <c r="G14" s="318" t="s">
        <v>216</v>
      </c>
      <c r="H14" s="321">
        <f>H6+H7+H8+H9+H9+H12+H13</f>
        <v>350</v>
      </c>
      <c r="I14" s="318" t="s">
        <v>218</v>
      </c>
      <c r="J14" s="321">
        <f>J6+J7+J8+J9+J9+J12+J13</f>
        <v>257</v>
      </c>
      <c r="K14" s="318" t="s">
        <v>217</v>
      </c>
      <c r="L14" s="321">
        <f>L6+L7+L8+L9+L9+L12+L13</f>
        <v>168</v>
      </c>
      <c r="M14" s="321"/>
      <c r="N14" s="321">
        <f>N6+N7+N8+N9+N9+N12+N13</f>
        <v>299</v>
      </c>
      <c r="O14" s="318" t="s">
        <v>216</v>
      </c>
      <c r="P14" s="321">
        <f>P6+P7+P8+P9+P9+P12+P13</f>
        <v>554</v>
      </c>
      <c r="Q14" s="318" t="s">
        <v>215</v>
      </c>
      <c r="R14" s="321">
        <f>R6+R7+R8+R9+R9+R12+R13</f>
        <v>421</v>
      </c>
      <c r="S14" s="318" t="s">
        <v>214</v>
      </c>
      <c r="T14" s="321">
        <f>T6+T7+T8+T9+T9+T12+T13</f>
        <v>298</v>
      </c>
      <c r="U14" s="323" t="s">
        <v>199</v>
      </c>
      <c r="V14" s="321">
        <f>V6+V7+V8+V9+V9+V12+V13</f>
        <v>191</v>
      </c>
      <c r="W14" s="321"/>
      <c r="X14" s="321">
        <f>X6+X7+X8+X9+X9+X12+X13</f>
        <v>499</v>
      </c>
      <c r="Y14" s="322" t="s">
        <v>211</v>
      </c>
      <c r="Z14" s="321">
        <f>Z6+Z7+Z8+Z9+Z9+Z12+Z13</f>
        <v>496</v>
      </c>
      <c r="AA14" s="318" t="s">
        <v>213</v>
      </c>
      <c r="AB14" s="321">
        <f>AB6+AB7+AB8+AB9+AB9+AB12+AB13</f>
        <v>361</v>
      </c>
      <c r="AC14" s="318" t="s">
        <v>212</v>
      </c>
      <c r="AD14" s="321">
        <f>AD6+AD7+AD8+AD9+AD9+AD12+AD13</f>
        <v>268</v>
      </c>
      <c r="AE14" s="318" t="s">
        <v>197</v>
      </c>
      <c r="AF14" s="321">
        <f>AF6+AF7+AF8+AF9+AF9+AF12+AF13</f>
        <v>457</v>
      </c>
      <c r="AG14" s="318" t="s">
        <v>211</v>
      </c>
      <c r="AH14" s="321">
        <f>AH6+AH7+AH8+AH9+AH9+AH12+AH13</f>
        <v>259</v>
      </c>
      <c r="AI14" s="318" t="s">
        <v>197</v>
      </c>
      <c r="AJ14" s="321">
        <f>AJ6+AJ7+AJ8+AJ9+AJ9+AJ12+AJ13</f>
        <v>238</v>
      </c>
      <c r="AK14" s="320" t="s">
        <v>207</v>
      </c>
      <c r="AL14" s="319">
        <f>AL6+AL7+AL8+AL9+AL9+AL12+AL13</f>
        <v>275</v>
      </c>
      <c r="AM14" s="318" t="s">
        <v>210</v>
      </c>
      <c r="AN14" s="306">
        <f>(SUM(AN6:AN13)/19)</f>
        <v>2</v>
      </c>
      <c r="AO14" s="240"/>
      <c r="AP14" s="240"/>
      <c r="AQ14" s="240"/>
      <c r="AR14" s="240"/>
      <c r="AS14" s="240"/>
      <c r="AT14" s="240"/>
      <c r="AU14" s="240"/>
      <c r="AV14" s="240"/>
    </row>
    <row r="15" spans="1:48" s="312" customFormat="1" ht="25.5" customHeight="1">
      <c r="A15" s="317"/>
      <c r="B15" s="315">
        <f>B14/600*100</f>
        <v>86.33333333333333</v>
      </c>
      <c r="C15" s="315">
        <f>45/6</f>
        <v>7.5</v>
      </c>
      <c r="D15" s="315">
        <f>D14/600*100</f>
        <v>79.33333333333333</v>
      </c>
      <c r="E15" s="314">
        <f>42/6</f>
        <v>7</v>
      </c>
      <c r="F15" s="315">
        <f>F14/600*100</f>
        <v>56.00000000000001</v>
      </c>
      <c r="G15" s="314">
        <f>24/6</f>
        <v>4</v>
      </c>
      <c r="H15" s="315">
        <f>H14/600*100</f>
        <v>58.333333333333336</v>
      </c>
      <c r="I15" s="314">
        <f>29/6</f>
        <v>4.833333333333333</v>
      </c>
      <c r="J15" s="315">
        <f>J14/600*100</f>
        <v>42.833333333333336</v>
      </c>
      <c r="K15" s="314">
        <f>15/6</f>
        <v>2.5</v>
      </c>
      <c r="L15" s="315">
        <f>L14/600*100</f>
        <v>28.000000000000004</v>
      </c>
      <c r="M15" s="316"/>
      <c r="N15" s="315">
        <f>N14/600*100</f>
        <v>49.833333333333336</v>
      </c>
      <c r="O15" s="314">
        <f>24/6</f>
        <v>4</v>
      </c>
      <c r="P15" s="315">
        <f>P14/600*100</f>
        <v>92.33333333333333</v>
      </c>
      <c r="Q15" s="314">
        <f>52/6</f>
        <v>8.666666666666666</v>
      </c>
      <c r="R15" s="315">
        <f>R14/600*100</f>
        <v>70.16666666666667</v>
      </c>
      <c r="S15" s="314">
        <f>37/6</f>
        <v>6.166666666666667</v>
      </c>
      <c r="T15" s="315">
        <f>T14/600*100</f>
        <v>49.666666666666664</v>
      </c>
      <c r="U15" s="314">
        <f>18/6</f>
        <v>3</v>
      </c>
      <c r="V15" s="315">
        <f>V14/600*100</f>
        <v>31.833333333333336</v>
      </c>
      <c r="W15" s="316"/>
      <c r="X15" s="315">
        <f>X14/600*100</f>
        <v>83.16666666666667</v>
      </c>
      <c r="Y15" s="314">
        <f>42/6</f>
        <v>7</v>
      </c>
      <c r="Z15" s="315">
        <f>Z14/600*100</f>
        <v>82.66666666666667</v>
      </c>
      <c r="AA15" s="314">
        <f>43/6</f>
        <v>7.166666666666667</v>
      </c>
      <c r="AB15" s="315">
        <f>AB14/600*100</f>
        <v>60.16666666666667</v>
      </c>
      <c r="AC15" s="314">
        <f>31/6</f>
        <v>5.166666666666667</v>
      </c>
      <c r="AD15" s="315">
        <f>AD14/600*100</f>
        <v>44.666666666666664</v>
      </c>
      <c r="AE15" s="314">
        <f>17/6</f>
        <v>2.8333333333333335</v>
      </c>
      <c r="AF15" s="315">
        <f>AF14/600*100</f>
        <v>76.16666666666667</v>
      </c>
      <c r="AG15" s="314">
        <f>42/6</f>
        <v>7</v>
      </c>
      <c r="AH15" s="315">
        <f>AH14/600*100</f>
        <v>43.166666666666664</v>
      </c>
      <c r="AI15" s="314">
        <f>17/6</f>
        <v>2.8333333333333335</v>
      </c>
      <c r="AJ15" s="315">
        <f>AJ14/600*100</f>
        <v>39.666666666666664</v>
      </c>
      <c r="AK15" s="314">
        <f>11/6</f>
        <v>1.8333333333333333</v>
      </c>
      <c r="AL15" s="315">
        <f>AL14/600*100</f>
        <v>45.83333333333333</v>
      </c>
      <c r="AM15" s="314">
        <f>13/6</f>
        <v>2.1666666666666665</v>
      </c>
      <c r="AN15" s="313"/>
      <c r="AO15" s="313">
        <v>2</v>
      </c>
      <c r="AP15" s="313">
        <v>0</v>
      </c>
      <c r="AQ15" s="313">
        <v>5</v>
      </c>
      <c r="AR15" s="313">
        <v>4</v>
      </c>
      <c r="AS15" s="313">
        <v>2</v>
      </c>
      <c r="AT15" s="313">
        <v>2</v>
      </c>
      <c r="AU15" s="313">
        <v>2</v>
      </c>
      <c r="AV15" s="313">
        <v>2</v>
      </c>
    </row>
    <row r="16" spans="2:39" ht="15">
      <c r="B16" s="282"/>
      <c r="C16" s="282" t="s">
        <v>184</v>
      </c>
      <c r="D16" s="282"/>
      <c r="E16" s="282" t="s">
        <v>182</v>
      </c>
      <c r="F16" s="282"/>
      <c r="G16" s="282" t="s">
        <v>176</v>
      </c>
      <c r="H16" s="282"/>
      <c r="I16" s="282" t="s">
        <v>178</v>
      </c>
      <c r="J16" s="282"/>
      <c r="K16" s="282" t="s">
        <v>31</v>
      </c>
      <c r="L16" s="282"/>
      <c r="M16" s="282" t="s">
        <v>31</v>
      </c>
      <c r="N16" s="282"/>
      <c r="O16" s="282" t="s">
        <v>176</v>
      </c>
      <c r="P16" s="282"/>
      <c r="Q16" s="282" t="s">
        <v>185</v>
      </c>
      <c r="R16" s="282"/>
      <c r="S16" s="282" t="s">
        <v>180</v>
      </c>
      <c r="T16" s="282"/>
      <c r="U16" s="282" t="s">
        <v>174</v>
      </c>
      <c r="V16" s="282"/>
      <c r="W16" s="282" t="s">
        <v>31</v>
      </c>
      <c r="X16" s="282"/>
      <c r="Y16" s="282" t="s">
        <v>182</v>
      </c>
      <c r="Z16" s="282"/>
      <c r="AA16" s="282" t="s">
        <v>182</v>
      </c>
      <c r="AB16" s="282"/>
      <c r="AC16" s="282" t="s">
        <v>178</v>
      </c>
      <c r="AD16" s="282"/>
      <c r="AE16" s="282" t="s">
        <v>31</v>
      </c>
      <c r="AF16" s="282"/>
      <c r="AG16" s="282" t="s">
        <v>182</v>
      </c>
      <c r="AH16" s="282"/>
      <c r="AI16" s="282" t="s">
        <v>31</v>
      </c>
      <c r="AJ16" s="282"/>
      <c r="AK16" s="282" t="s">
        <v>31</v>
      </c>
      <c r="AL16" s="282"/>
      <c r="AM16" s="282" t="s">
        <v>31</v>
      </c>
    </row>
    <row r="17" ht="8.25" customHeight="1"/>
    <row r="18" spans="2:48" ht="17.25" customHeight="1">
      <c r="B18" s="277"/>
      <c r="C18" s="277"/>
      <c r="D18" s="311" t="s">
        <v>151</v>
      </c>
      <c r="E18" s="279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8" t="s">
        <v>32</v>
      </c>
      <c r="AG18" s="278"/>
      <c r="AH18" s="277"/>
      <c r="AI18" s="277"/>
      <c r="AJ18" s="277"/>
      <c r="AK18" s="277"/>
      <c r="AL18" s="277"/>
      <c r="AM18" s="277"/>
      <c r="AO18" s="222"/>
      <c r="AP18" s="222"/>
      <c r="AQ18" s="222"/>
      <c r="AR18" s="222"/>
      <c r="AS18" s="222"/>
      <c r="AT18" s="222"/>
      <c r="AU18" s="222"/>
      <c r="AV18" s="222"/>
    </row>
    <row r="19" spans="2:48" ht="23.25">
      <c r="B19" s="309">
        <v>1001</v>
      </c>
      <c r="C19" s="309"/>
      <c r="D19" s="309">
        <v>1001</v>
      </c>
      <c r="E19" s="309"/>
      <c r="F19" s="309">
        <v>1002</v>
      </c>
      <c r="G19" s="309"/>
      <c r="H19" s="309">
        <v>1002</v>
      </c>
      <c r="I19" s="309"/>
      <c r="J19" s="309">
        <v>1003</v>
      </c>
      <c r="K19" s="309"/>
      <c r="L19" s="309">
        <v>1004</v>
      </c>
      <c r="M19" s="309"/>
      <c r="N19" s="309">
        <v>1005</v>
      </c>
      <c r="O19" s="309"/>
      <c r="P19" s="309">
        <v>1006</v>
      </c>
      <c r="Q19" s="309"/>
      <c r="R19" s="309">
        <v>1007</v>
      </c>
      <c r="S19" s="309"/>
      <c r="T19" s="309">
        <v>1008</v>
      </c>
      <c r="U19" s="309"/>
      <c r="V19" s="309">
        <v>1009</v>
      </c>
      <c r="W19" s="309"/>
      <c r="X19" s="309">
        <v>1003</v>
      </c>
      <c r="Y19" s="309"/>
      <c r="Z19" s="309">
        <v>1004</v>
      </c>
      <c r="AA19" s="309"/>
      <c r="AB19" s="309">
        <v>1005</v>
      </c>
      <c r="AC19" s="309"/>
      <c r="AD19" s="309">
        <v>1006</v>
      </c>
      <c r="AE19" s="309"/>
      <c r="AF19" s="309">
        <v>1007</v>
      </c>
      <c r="AG19" s="309"/>
      <c r="AH19" s="309">
        <v>1010</v>
      </c>
      <c r="AI19" s="310"/>
      <c r="AJ19" s="310">
        <v>1011</v>
      </c>
      <c r="AK19" s="310"/>
      <c r="AL19" s="309">
        <v>1012</v>
      </c>
      <c r="AM19" s="182"/>
      <c r="AN19" s="308"/>
      <c r="AO19" s="308"/>
      <c r="AP19" s="308"/>
      <c r="AQ19" s="308"/>
      <c r="AR19" s="308"/>
      <c r="AS19" s="308"/>
      <c r="AT19" s="308"/>
      <c r="AU19" s="308"/>
      <c r="AV19" s="308"/>
    </row>
    <row r="20" spans="1:48" s="280" customFormat="1" ht="50.25">
      <c r="A20" s="274"/>
      <c r="B20" s="273" t="s">
        <v>0</v>
      </c>
      <c r="C20" s="273"/>
      <c r="D20" s="272" t="s">
        <v>8</v>
      </c>
      <c r="E20" s="272"/>
      <c r="F20" s="272" t="s">
        <v>10</v>
      </c>
      <c r="G20" s="272"/>
      <c r="H20" s="272" t="s">
        <v>11</v>
      </c>
      <c r="I20" s="272"/>
      <c r="J20" s="273" t="s">
        <v>16</v>
      </c>
      <c r="K20" s="273"/>
      <c r="L20" s="273" t="s">
        <v>18</v>
      </c>
      <c r="M20" s="273"/>
      <c r="N20" s="273" t="s">
        <v>12</v>
      </c>
      <c r="O20" s="273"/>
      <c r="P20" s="273" t="s">
        <v>3</v>
      </c>
      <c r="Q20" s="273"/>
      <c r="R20" s="273" t="s">
        <v>6</v>
      </c>
      <c r="S20" s="273"/>
      <c r="T20" s="273" t="s">
        <v>13</v>
      </c>
      <c r="U20" s="273"/>
      <c r="V20" s="273" t="s">
        <v>14</v>
      </c>
      <c r="W20" s="273"/>
      <c r="X20" s="273" t="s">
        <v>2</v>
      </c>
      <c r="Y20" s="273"/>
      <c r="Z20" s="273" t="s">
        <v>1</v>
      </c>
      <c r="AA20" s="273"/>
      <c r="AB20" s="273" t="s">
        <v>4</v>
      </c>
      <c r="AC20" s="273"/>
      <c r="AD20" s="273" t="s">
        <v>9</v>
      </c>
      <c r="AE20" s="273"/>
      <c r="AF20" s="273" t="s">
        <v>5</v>
      </c>
      <c r="AG20" s="273"/>
      <c r="AH20" s="272" t="s">
        <v>7</v>
      </c>
      <c r="AI20" s="271"/>
      <c r="AJ20" s="270" t="s">
        <v>15</v>
      </c>
      <c r="AK20" s="270"/>
      <c r="AL20" s="270" t="s">
        <v>17</v>
      </c>
      <c r="AM20" s="270"/>
      <c r="AN20" s="269" t="s">
        <v>29</v>
      </c>
      <c r="AO20" s="471" t="s">
        <v>36</v>
      </c>
      <c r="AP20" s="471"/>
      <c r="AQ20" s="471" t="s">
        <v>33</v>
      </c>
      <c r="AR20" s="471"/>
      <c r="AS20" s="471" t="s">
        <v>34</v>
      </c>
      <c r="AT20" s="471"/>
      <c r="AU20" s="471" t="s">
        <v>35</v>
      </c>
      <c r="AV20" s="471"/>
    </row>
    <row r="21" spans="2:48" ht="12" customHeight="1">
      <c r="B21" s="268" t="s">
        <v>31</v>
      </c>
      <c r="C21" s="268"/>
      <c r="D21" s="267"/>
      <c r="E21" s="267"/>
      <c r="F21" s="268" t="s">
        <v>31</v>
      </c>
      <c r="G21" s="268"/>
      <c r="H21" s="267"/>
      <c r="I21" s="267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 t="s">
        <v>31</v>
      </c>
      <c r="Y21" s="268"/>
      <c r="Z21" s="268" t="s">
        <v>31</v>
      </c>
      <c r="AA21" s="268"/>
      <c r="AB21" s="268" t="s">
        <v>31</v>
      </c>
      <c r="AC21" s="268"/>
      <c r="AD21" s="268" t="s">
        <v>31</v>
      </c>
      <c r="AE21" s="268"/>
      <c r="AF21" s="268" t="s">
        <v>31</v>
      </c>
      <c r="AG21" s="268"/>
      <c r="AH21" s="267"/>
      <c r="AI21" s="266"/>
      <c r="AJ21" s="265"/>
      <c r="AK21" s="265"/>
      <c r="AL21" s="265"/>
      <c r="AM21" s="265"/>
      <c r="AN21" s="264"/>
      <c r="AO21" s="258" t="s">
        <v>27</v>
      </c>
      <c r="AP21" s="258" t="s">
        <v>30</v>
      </c>
      <c r="AQ21" s="258" t="s">
        <v>27</v>
      </c>
      <c r="AR21" s="258" t="s">
        <v>30</v>
      </c>
      <c r="AS21" s="258" t="s">
        <v>27</v>
      </c>
      <c r="AT21" s="258" t="s">
        <v>30</v>
      </c>
      <c r="AU21" s="258" t="s">
        <v>27</v>
      </c>
      <c r="AV21" s="258" t="s">
        <v>30</v>
      </c>
    </row>
    <row r="22" spans="2:48" ht="10.5" customHeight="1">
      <c r="B22" s="262" t="s">
        <v>27</v>
      </c>
      <c r="C22" s="262"/>
      <c r="D22" s="263" t="s">
        <v>27</v>
      </c>
      <c r="E22" s="263"/>
      <c r="F22" s="262" t="s">
        <v>27</v>
      </c>
      <c r="G22" s="262"/>
      <c r="H22" s="263" t="s">
        <v>27</v>
      </c>
      <c r="I22" s="263"/>
      <c r="J22" s="263" t="s">
        <v>27</v>
      </c>
      <c r="K22" s="263"/>
      <c r="L22" s="263" t="s">
        <v>27</v>
      </c>
      <c r="M22" s="263"/>
      <c r="N22" s="263" t="s">
        <v>27</v>
      </c>
      <c r="O22" s="263"/>
      <c r="P22" s="262" t="s">
        <v>27</v>
      </c>
      <c r="Q22" s="262"/>
      <c r="R22" s="263" t="s">
        <v>27</v>
      </c>
      <c r="S22" s="263"/>
      <c r="T22" s="262" t="s">
        <v>27</v>
      </c>
      <c r="U22" s="262"/>
      <c r="V22" s="263" t="s">
        <v>27</v>
      </c>
      <c r="W22" s="263"/>
      <c r="X22" s="262" t="s">
        <v>30</v>
      </c>
      <c r="Y22" s="262"/>
      <c r="Z22" s="262" t="s">
        <v>30</v>
      </c>
      <c r="AA22" s="262"/>
      <c r="AB22" s="262" t="s">
        <v>30</v>
      </c>
      <c r="AC22" s="262"/>
      <c r="AD22" s="263" t="s">
        <v>30</v>
      </c>
      <c r="AE22" s="263"/>
      <c r="AF22" s="262" t="s">
        <v>30</v>
      </c>
      <c r="AG22" s="262"/>
      <c r="AH22" s="262" t="s">
        <v>30</v>
      </c>
      <c r="AI22" s="262"/>
      <c r="AJ22" s="262" t="s">
        <v>30</v>
      </c>
      <c r="AK22" s="261"/>
      <c r="AL22" s="261" t="s">
        <v>30</v>
      </c>
      <c r="AM22" s="261"/>
      <c r="AN22" s="264"/>
      <c r="AO22" s="258"/>
      <c r="AP22" s="258"/>
      <c r="AQ22" s="258"/>
      <c r="AR22" s="258"/>
      <c r="AS22" s="258"/>
      <c r="AT22" s="258"/>
      <c r="AU22" s="258"/>
      <c r="AV22" s="258"/>
    </row>
    <row r="23" spans="1:48" ht="15">
      <c r="A23" s="242" t="s">
        <v>19</v>
      </c>
      <c r="B23" s="60">
        <v>86</v>
      </c>
      <c r="C23" s="60" t="s">
        <v>185</v>
      </c>
      <c r="D23" s="60">
        <v>62</v>
      </c>
      <c r="E23" s="60" t="s">
        <v>180</v>
      </c>
      <c r="F23" s="257">
        <v>30</v>
      </c>
      <c r="G23" s="257" t="s">
        <v>31</v>
      </c>
      <c r="H23" s="257">
        <v>29</v>
      </c>
      <c r="I23" s="257" t="s">
        <v>31</v>
      </c>
      <c r="J23" s="60">
        <v>21</v>
      </c>
      <c r="K23" s="60" t="s">
        <v>31</v>
      </c>
      <c r="L23" s="257">
        <v>0</v>
      </c>
      <c r="M23" s="257" t="s">
        <v>31</v>
      </c>
      <c r="N23" s="60">
        <v>26</v>
      </c>
      <c r="O23" s="60" t="s">
        <v>31</v>
      </c>
      <c r="P23" s="60">
        <v>84</v>
      </c>
      <c r="Q23" s="60" t="s">
        <v>185</v>
      </c>
      <c r="R23" s="60">
        <v>54</v>
      </c>
      <c r="S23" s="60" t="s">
        <v>178</v>
      </c>
      <c r="T23" s="60">
        <v>27</v>
      </c>
      <c r="U23" s="60" t="s">
        <v>31</v>
      </c>
      <c r="V23" s="60">
        <v>11</v>
      </c>
      <c r="W23" s="60" t="s">
        <v>31</v>
      </c>
      <c r="X23" s="257">
        <v>70</v>
      </c>
      <c r="Y23" s="257" t="s">
        <v>182</v>
      </c>
      <c r="Z23" s="60">
        <v>84</v>
      </c>
      <c r="AA23" s="60" t="s">
        <v>185</v>
      </c>
      <c r="AB23" s="257">
        <v>64</v>
      </c>
      <c r="AC23" s="257" t="s">
        <v>180</v>
      </c>
      <c r="AD23" s="60">
        <v>46</v>
      </c>
      <c r="AE23" s="60" t="s">
        <v>176</v>
      </c>
      <c r="AF23" s="60">
        <v>81</v>
      </c>
      <c r="AG23" s="60" t="s">
        <v>184</v>
      </c>
      <c r="AH23" s="60">
        <v>36</v>
      </c>
      <c r="AI23" s="60" t="s">
        <v>174</v>
      </c>
      <c r="AJ23" s="257">
        <v>24</v>
      </c>
      <c r="AK23" s="257" t="s">
        <v>31</v>
      </c>
      <c r="AL23" s="62">
        <v>18</v>
      </c>
      <c r="AM23" s="60" t="s">
        <v>31</v>
      </c>
      <c r="AN23" s="256">
        <v>9</v>
      </c>
      <c r="AO23" s="231"/>
      <c r="AP23" s="231"/>
      <c r="AQ23" s="231"/>
      <c r="AR23" s="231"/>
      <c r="AS23" s="231"/>
      <c r="AT23" s="231"/>
      <c r="AU23" s="231"/>
      <c r="AV23" s="231"/>
    </row>
    <row r="24" spans="1:48" ht="15">
      <c r="A24" s="242" t="s">
        <v>20</v>
      </c>
      <c r="B24" s="231">
        <v>86</v>
      </c>
      <c r="C24" s="231" t="s">
        <v>185</v>
      </c>
      <c r="D24" s="231">
        <v>48</v>
      </c>
      <c r="E24" s="231" t="s">
        <v>178</v>
      </c>
      <c r="F24" s="231">
        <v>48</v>
      </c>
      <c r="G24" s="231" t="s">
        <v>176</v>
      </c>
      <c r="H24" s="231">
        <v>20</v>
      </c>
      <c r="I24" s="231" t="s">
        <v>174</v>
      </c>
      <c r="J24" s="231">
        <v>10</v>
      </c>
      <c r="K24" s="231" t="s">
        <v>31</v>
      </c>
      <c r="L24" s="231">
        <v>12</v>
      </c>
      <c r="M24" s="257" t="s">
        <v>31</v>
      </c>
      <c r="N24" s="231">
        <v>25</v>
      </c>
      <c r="O24" s="231" t="s">
        <v>174</v>
      </c>
      <c r="P24" s="231">
        <v>84</v>
      </c>
      <c r="Q24" s="231" t="s">
        <v>185</v>
      </c>
      <c r="R24" s="231">
        <v>56</v>
      </c>
      <c r="S24" s="231" t="s">
        <v>180</v>
      </c>
      <c r="T24" s="231">
        <v>34</v>
      </c>
      <c r="U24" s="231" t="s">
        <v>176</v>
      </c>
      <c r="V24" s="231">
        <v>5</v>
      </c>
      <c r="W24" s="231" t="s">
        <v>31</v>
      </c>
      <c r="X24" s="231">
        <v>52</v>
      </c>
      <c r="Y24" s="231" t="s">
        <v>178</v>
      </c>
      <c r="Z24" s="231">
        <v>80</v>
      </c>
      <c r="AA24" s="231" t="s">
        <v>184</v>
      </c>
      <c r="AB24" s="231">
        <v>52</v>
      </c>
      <c r="AC24" s="231" t="s">
        <v>178</v>
      </c>
      <c r="AD24" s="231">
        <v>28</v>
      </c>
      <c r="AE24" s="231" t="s">
        <v>174</v>
      </c>
      <c r="AF24" s="231">
        <v>68</v>
      </c>
      <c r="AG24" s="231" t="s">
        <v>182</v>
      </c>
      <c r="AH24" s="231">
        <v>36</v>
      </c>
      <c r="AI24" s="231" t="s">
        <v>176</v>
      </c>
      <c r="AJ24" s="231">
        <v>32</v>
      </c>
      <c r="AK24" s="250" t="s">
        <v>176</v>
      </c>
      <c r="AL24" s="250">
        <v>22</v>
      </c>
      <c r="AM24" s="231" t="s">
        <v>174</v>
      </c>
      <c r="AN24" s="232">
        <v>4</v>
      </c>
      <c r="AO24" s="231"/>
      <c r="AP24" s="231"/>
      <c r="AQ24" s="231"/>
      <c r="AR24" s="231"/>
      <c r="AS24" s="231"/>
      <c r="AT24" s="231"/>
      <c r="AU24" s="231"/>
      <c r="AV24" s="231"/>
    </row>
    <row r="25" spans="1:48" ht="15">
      <c r="A25" s="242" t="s">
        <v>21</v>
      </c>
      <c r="B25" s="231">
        <v>69</v>
      </c>
      <c r="C25" s="231" t="s">
        <v>182</v>
      </c>
      <c r="D25" s="231">
        <v>54</v>
      </c>
      <c r="E25" s="231" t="s">
        <v>178</v>
      </c>
      <c r="F25" s="231">
        <v>62</v>
      </c>
      <c r="G25" s="231" t="s">
        <v>180</v>
      </c>
      <c r="H25" s="231">
        <v>59</v>
      </c>
      <c r="I25" s="231" t="s">
        <v>180</v>
      </c>
      <c r="J25" s="231">
        <v>52</v>
      </c>
      <c r="K25" s="231" t="s">
        <v>178</v>
      </c>
      <c r="L25" s="231">
        <v>0</v>
      </c>
      <c r="M25" s="257" t="s">
        <v>31</v>
      </c>
      <c r="N25" s="231">
        <v>47</v>
      </c>
      <c r="O25" s="231" t="s">
        <v>176</v>
      </c>
      <c r="P25" s="231">
        <v>68</v>
      </c>
      <c r="Q25" s="231" t="s">
        <v>182</v>
      </c>
      <c r="R25" s="231">
        <v>63</v>
      </c>
      <c r="S25" s="231" t="s">
        <v>180</v>
      </c>
      <c r="T25" s="231">
        <v>57</v>
      </c>
      <c r="U25" s="231" t="s">
        <v>178</v>
      </c>
      <c r="V25" s="231">
        <v>45</v>
      </c>
      <c r="W25" s="231" t="s">
        <v>176</v>
      </c>
      <c r="X25" s="231">
        <v>69</v>
      </c>
      <c r="Y25" s="231" t="s">
        <v>182</v>
      </c>
      <c r="Z25" s="231">
        <v>65</v>
      </c>
      <c r="AA25" s="231" t="s">
        <v>180</v>
      </c>
      <c r="AB25" s="231">
        <v>53</v>
      </c>
      <c r="AC25" s="231" t="s">
        <v>178</v>
      </c>
      <c r="AD25" s="231">
        <v>58</v>
      </c>
      <c r="AE25" s="231" t="s">
        <v>178</v>
      </c>
      <c r="AF25" s="231">
        <v>70</v>
      </c>
      <c r="AG25" s="231" t="s">
        <v>182</v>
      </c>
      <c r="AH25" s="231">
        <v>41</v>
      </c>
      <c r="AI25" s="231" t="s">
        <v>174</v>
      </c>
      <c r="AJ25" s="231">
        <v>36</v>
      </c>
      <c r="AK25" s="250" t="s">
        <v>176</v>
      </c>
      <c r="AL25" s="250">
        <v>35</v>
      </c>
      <c r="AM25" s="231" t="s">
        <v>176</v>
      </c>
      <c r="AN25" s="232">
        <v>1</v>
      </c>
      <c r="AO25" s="231"/>
      <c r="AP25" s="231"/>
      <c r="AQ25" s="231"/>
      <c r="AR25" s="231"/>
      <c r="AS25" s="231"/>
      <c r="AT25" s="231"/>
      <c r="AU25" s="231"/>
      <c r="AV25" s="231"/>
    </row>
    <row r="26" spans="1:48" ht="15.75" thickBot="1">
      <c r="A26" s="242" t="s">
        <v>22</v>
      </c>
      <c r="B26" s="233">
        <v>67</v>
      </c>
      <c r="C26" s="233" t="s">
        <v>182</v>
      </c>
      <c r="D26" s="233">
        <v>65</v>
      </c>
      <c r="E26" s="233" t="s">
        <v>180</v>
      </c>
      <c r="F26" s="233">
        <v>55</v>
      </c>
      <c r="G26" s="233" t="s">
        <v>178</v>
      </c>
      <c r="H26" s="233">
        <v>53</v>
      </c>
      <c r="I26" s="233" t="s">
        <v>178</v>
      </c>
      <c r="J26" s="233">
        <v>37</v>
      </c>
      <c r="K26" s="233" t="s">
        <v>174</v>
      </c>
      <c r="L26" s="233">
        <v>0</v>
      </c>
      <c r="M26" s="307" t="s">
        <v>31</v>
      </c>
      <c r="N26" s="233">
        <v>51</v>
      </c>
      <c r="O26" s="233" t="s">
        <v>178</v>
      </c>
      <c r="P26" s="233">
        <v>71</v>
      </c>
      <c r="Q26" s="233" t="s">
        <v>182</v>
      </c>
      <c r="R26" s="233">
        <v>37</v>
      </c>
      <c r="S26" s="233" t="s">
        <v>174</v>
      </c>
      <c r="T26" s="233">
        <v>37</v>
      </c>
      <c r="U26" s="233" t="s">
        <v>174</v>
      </c>
      <c r="V26" s="233">
        <v>25</v>
      </c>
      <c r="W26" s="233" t="s">
        <v>31</v>
      </c>
      <c r="X26" s="233">
        <v>59</v>
      </c>
      <c r="Y26" s="233" t="s">
        <v>180</v>
      </c>
      <c r="Z26" s="233">
        <v>58</v>
      </c>
      <c r="AA26" s="233" t="s">
        <v>178</v>
      </c>
      <c r="AB26" s="233">
        <v>37</v>
      </c>
      <c r="AC26" s="233" t="s">
        <v>174</v>
      </c>
      <c r="AD26" s="233">
        <v>14</v>
      </c>
      <c r="AE26" s="233" t="s">
        <v>31</v>
      </c>
      <c r="AF26" s="233">
        <v>47</v>
      </c>
      <c r="AG26" s="233" t="s">
        <v>176</v>
      </c>
      <c r="AH26" s="233">
        <v>39</v>
      </c>
      <c r="AI26" s="233" t="s">
        <v>174</v>
      </c>
      <c r="AJ26" s="233">
        <v>34</v>
      </c>
      <c r="AK26" s="241" t="s">
        <v>31</v>
      </c>
      <c r="AL26" s="241">
        <v>29</v>
      </c>
      <c r="AM26" s="233" t="s">
        <v>31</v>
      </c>
      <c r="AN26" s="306">
        <v>1</v>
      </c>
      <c r="AO26" s="231"/>
      <c r="AP26" s="231"/>
      <c r="AQ26" s="231"/>
      <c r="AR26" s="231"/>
      <c r="AS26" s="231"/>
      <c r="AT26" s="231"/>
      <c r="AU26" s="231"/>
      <c r="AV26" s="231"/>
    </row>
    <row r="27" spans="1:48" ht="15">
      <c r="A27" s="249" t="s">
        <v>23</v>
      </c>
      <c r="B27" s="255">
        <v>26</v>
      </c>
      <c r="C27" s="254"/>
      <c r="D27" s="253">
        <v>21</v>
      </c>
      <c r="E27" s="253"/>
      <c r="F27" s="253">
        <v>18</v>
      </c>
      <c r="G27" s="253"/>
      <c r="H27" s="253">
        <v>18</v>
      </c>
      <c r="I27" s="253"/>
      <c r="J27" s="253">
        <v>5</v>
      </c>
      <c r="K27" s="253"/>
      <c r="L27" s="253">
        <v>0</v>
      </c>
      <c r="M27" s="305" t="s">
        <v>31</v>
      </c>
      <c r="N27" s="253">
        <v>11</v>
      </c>
      <c r="O27" s="253"/>
      <c r="P27" s="253">
        <v>25</v>
      </c>
      <c r="Q27" s="253"/>
      <c r="R27" s="253">
        <v>21</v>
      </c>
      <c r="S27" s="253"/>
      <c r="T27" s="253">
        <v>12</v>
      </c>
      <c r="U27" s="253"/>
      <c r="V27" s="253">
        <v>10</v>
      </c>
      <c r="W27" s="253"/>
      <c r="X27" s="253">
        <v>24</v>
      </c>
      <c r="Y27" s="253"/>
      <c r="Z27" s="253">
        <v>24</v>
      </c>
      <c r="AA27" s="253"/>
      <c r="AB27" s="253">
        <v>14</v>
      </c>
      <c r="AC27" s="253"/>
      <c r="AD27" s="253">
        <v>7</v>
      </c>
      <c r="AE27" s="253"/>
      <c r="AF27" s="253">
        <v>18</v>
      </c>
      <c r="AG27" s="253"/>
      <c r="AH27" s="253">
        <v>7</v>
      </c>
      <c r="AI27" s="253"/>
      <c r="AJ27" s="253">
        <v>9</v>
      </c>
      <c r="AK27" s="252"/>
      <c r="AL27" s="252">
        <v>11</v>
      </c>
      <c r="AM27" s="253"/>
      <c r="AN27" s="304">
        <v>8</v>
      </c>
      <c r="AO27" s="232"/>
      <c r="AP27" s="231"/>
      <c r="AQ27" s="231"/>
      <c r="AR27" s="231"/>
      <c r="AS27" s="231"/>
      <c r="AT27" s="231"/>
      <c r="AU27" s="231"/>
      <c r="AV27" s="231"/>
    </row>
    <row r="28" spans="1:48" ht="15">
      <c r="A28" s="249" t="s">
        <v>24</v>
      </c>
      <c r="B28" s="251">
        <v>34</v>
      </c>
      <c r="C28" s="232"/>
      <c r="D28" s="231">
        <v>27</v>
      </c>
      <c r="E28" s="231"/>
      <c r="F28" s="231">
        <v>12</v>
      </c>
      <c r="G28" s="231"/>
      <c r="H28" s="231">
        <v>21</v>
      </c>
      <c r="I28" s="231"/>
      <c r="J28" s="231">
        <v>18</v>
      </c>
      <c r="K28" s="231"/>
      <c r="L28" s="231">
        <v>0</v>
      </c>
      <c r="M28" s="257" t="s">
        <v>31</v>
      </c>
      <c r="N28" s="231">
        <v>25</v>
      </c>
      <c r="O28" s="231"/>
      <c r="P28" s="231">
        <v>30</v>
      </c>
      <c r="Q28" s="231"/>
      <c r="R28" s="231">
        <v>29</v>
      </c>
      <c r="S28" s="231"/>
      <c r="T28" s="231">
        <v>9</v>
      </c>
      <c r="U28" s="231"/>
      <c r="V28" s="231">
        <v>5</v>
      </c>
      <c r="W28" s="231"/>
      <c r="X28" s="231">
        <v>30</v>
      </c>
      <c r="Y28" s="231"/>
      <c r="Z28" s="231">
        <v>30</v>
      </c>
      <c r="AA28" s="231"/>
      <c r="AB28" s="231">
        <v>21</v>
      </c>
      <c r="AC28" s="231"/>
      <c r="AD28" s="231">
        <v>16</v>
      </c>
      <c r="AE28" s="231"/>
      <c r="AF28" s="231">
        <v>30</v>
      </c>
      <c r="AG28" s="231"/>
      <c r="AH28" s="231">
        <v>19</v>
      </c>
      <c r="AI28" s="231"/>
      <c r="AJ28" s="231">
        <v>8</v>
      </c>
      <c r="AK28" s="250"/>
      <c r="AL28" s="250">
        <v>5</v>
      </c>
      <c r="AM28" s="231"/>
      <c r="AN28" s="303">
        <v>5</v>
      </c>
      <c r="AO28" s="232"/>
      <c r="AP28" s="231"/>
      <c r="AQ28" s="231"/>
      <c r="AR28" s="231"/>
      <c r="AS28" s="231"/>
      <c r="AT28" s="231"/>
      <c r="AU28" s="231"/>
      <c r="AV28" s="231"/>
    </row>
    <row r="29" spans="1:48" ht="15.75" thickBot="1">
      <c r="A29" s="249" t="s">
        <v>28</v>
      </c>
      <c r="B29" s="248">
        <f>B27+B28</f>
        <v>60</v>
      </c>
      <c r="C29" s="247" t="s">
        <v>180</v>
      </c>
      <c r="D29" s="246">
        <f>D27+D28</f>
        <v>48</v>
      </c>
      <c r="E29" s="246" t="s">
        <v>176</v>
      </c>
      <c r="F29" s="246">
        <f>F27+F28</f>
        <v>30</v>
      </c>
      <c r="G29" s="246" t="s">
        <v>31</v>
      </c>
      <c r="H29" s="246">
        <f>H27+H28</f>
        <v>39</v>
      </c>
      <c r="I29" s="246" t="s">
        <v>174</v>
      </c>
      <c r="J29" s="246">
        <f>J27+J28</f>
        <v>23</v>
      </c>
      <c r="K29" s="246" t="s">
        <v>31</v>
      </c>
      <c r="L29" s="246">
        <f>L27+L28</f>
        <v>0</v>
      </c>
      <c r="M29" s="302" t="s">
        <v>31</v>
      </c>
      <c r="N29" s="246">
        <f>N27+N28</f>
        <v>36</v>
      </c>
      <c r="O29" s="246" t="s">
        <v>174</v>
      </c>
      <c r="P29" s="246">
        <f>P27+P28</f>
        <v>55</v>
      </c>
      <c r="Q29" s="246" t="s">
        <v>178</v>
      </c>
      <c r="R29" s="246">
        <f>R27+R28</f>
        <v>50</v>
      </c>
      <c r="S29" s="246" t="s">
        <v>176</v>
      </c>
      <c r="T29" s="246">
        <f>T27+T28</f>
        <v>21</v>
      </c>
      <c r="U29" s="246" t="s">
        <v>31</v>
      </c>
      <c r="V29" s="246">
        <f>V27+V28</f>
        <v>15</v>
      </c>
      <c r="W29" s="246" t="s">
        <v>31</v>
      </c>
      <c r="X29" s="246">
        <f>X27+X28</f>
        <v>54</v>
      </c>
      <c r="Y29" s="246" t="s">
        <v>178</v>
      </c>
      <c r="Z29" s="246">
        <f>Z27+Z28</f>
        <v>54</v>
      </c>
      <c r="AA29" s="246" t="s">
        <v>178</v>
      </c>
      <c r="AB29" s="246">
        <f>AB27+AB28</f>
        <v>35</v>
      </c>
      <c r="AC29" s="246" t="s">
        <v>174</v>
      </c>
      <c r="AD29" s="246">
        <f>AD27+AD28</f>
        <v>23</v>
      </c>
      <c r="AE29" s="246" t="s">
        <v>31</v>
      </c>
      <c r="AF29" s="246">
        <f>AF27+AF28</f>
        <v>48</v>
      </c>
      <c r="AG29" s="246" t="s">
        <v>176</v>
      </c>
      <c r="AH29" s="246">
        <f>AH27+AH28</f>
        <v>26</v>
      </c>
      <c r="AI29" s="246" t="s">
        <v>31</v>
      </c>
      <c r="AJ29" s="246">
        <f>AJ27+AJ28</f>
        <v>17</v>
      </c>
      <c r="AK29" s="245" t="s">
        <v>31</v>
      </c>
      <c r="AL29" s="245">
        <f>AL27+AL28</f>
        <v>16</v>
      </c>
      <c r="AM29" s="246" t="s">
        <v>31</v>
      </c>
      <c r="AN29" s="301">
        <v>7</v>
      </c>
      <c r="AO29" s="232">
        <v>3</v>
      </c>
      <c r="AP29" s="231">
        <v>4</v>
      </c>
      <c r="AQ29" s="231">
        <v>4</v>
      </c>
      <c r="AR29" s="231">
        <v>1</v>
      </c>
      <c r="AS29" s="231">
        <v>4</v>
      </c>
      <c r="AT29" s="231">
        <v>3</v>
      </c>
      <c r="AU29" s="231">
        <v>0</v>
      </c>
      <c r="AV29" s="231">
        <v>0</v>
      </c>
    </row>
    <row r="30" spans="1:48" ht="15">
      <c r="A30" s="242" t="s">
        <v>25</v>
      </c>
      <c r="B30" s="244">
        <v>78</v>
      </c>
      <c r="C30" s="244" t="s">
        <v>184</v>
      </c>
      <c r="D30" s="244">
        <v>60</v>
      </c>
      <c r="E30" s="244" t="s">
        <v>180</v>
      </c>
      <c r="F30" s="244">
        <v>72</v>
      </c>
      <c r="G30" s="244" t="s">
        <v>182</v>
      </c>
      <c r="H30" s="244">
        <v>55</v>
      </c>
      <c r="I30" s="244" t="s">
        <v>178</v>
      </c>
      <c r="J30" s="244">
        <v>36</v>
      </c>
      <c r="K30" s="244" t="s">
        <v>174</v>
      </c>
      <c r="L30" s="244">
        <v>0</v>
      </c>
      <c r="M30" s="300" t="s">
        <v>31</v>
      </c>
      <c r="N30" s="244">
        <v>57</v>
      </c>
      <c r="O30" s="244" t="s">
        <v>178</v>
      </c>
      <c r="P30" s="244">
        <v>75</v>
      </c>
      <c r="Q30" s="244" t="s">
        <v>184</v>
      </c>
      <c r="R30" s="244">
        <v>54</v>
      </c>
      <c r="S30" s="244" t="s">
        <v>178</v>
      </c>
      <c r="T30" s="244">
        <v>48</v>
      </c>
      <c r="U30" s="244" t="s">
        <v>176</v>
      </c>
      <c r="V30" s="244">
        <v>40</v>
      </c>
      <c r="W30" s="244" t="s">
        <v>174</v>
      </c>
      <c r="X30" s="244">
        <v>78</v>
      </c>
      <c r="Y30" s="244" t="s">
        <v>184</v>
      </c>
      <c r="Z30" s="244">
        <v>76</v>
      </c>
      <c r="AA30" s="244" t="s">
        <v>184</v>
      </c>
      <c r="AB30" s="244">
        <v>65</v>
      </c>
      <c r="AC30" s="244" t="s">
        <v>180</v>
      </c>
      <c r="AD30" s="244">
        <v>59</v>
      </c>
      <c r="AE30" s="244" t="s">
        <v>180</v>
      </c>
      <c r="AF30" s="244">
        <v>79</v>
      </c>
      <c r="AG30" s="244" t="s">
        <v>184</v>
      </c>
      <c r="AH30" s="244">
        <v>45</v>
      </c>
      <c r="AI30" s="244" t="s">
        <v>176</v>
      </c>
      <c r="AJ30" s="244">
        <v>45</v>
      </c>
      <c r="AK30" s="243" t="s">
        <v>176</v>
      </c>
      <c r="AL30" s="243">
        <v>41</v>
      </c>
      <c r="AM30" s="244" t="s">
        <v>174</v>
      </c>
      <c r="AN30" s="299">
        <v>2</v>
      </c>
      <c r="AO30" s="231"/>
      <c r="AP30" s="231"/>
      <c r="AQ30" s="231"/>
      <c r="AR30" s="231"/>
      <c r="AS30" s="231"/>
      <c r="AT30" s="231"/>
      <c r="AU30" s="231"/>
      <c r="AV30" s="231"/>
    </row>
    <row r="31" spans="1:48" s="283" customFormat="1" ht="30.75" customHeight="1">
      <c r="A31" s="298" t="s">
        <v>26</v>
      </c>
      <c r="B31" s="284">
        <f>B23+B24+B25+B26+B26+B29+B30</f>
        <v>513</v>
      </c>
      <c r="C31" s="284" t="s">
        <v>191</v>
      </c>
      <c r="D31" s="284">
        <f>D23+D24+D25+D26+D26+D29+D30</f>
        <v>402</v>
      </c>
      <c r="E31" s="284" t="s">
        <v>209</v>
      </c>
      <c r="F31" s="284">
        <f>F23+F24+F25+F26+F26+F29+F30</f>
        <v>352</v>
      </c>
      <c r="G31" s="284" t="s">
        <v>208</v>
      </c>
      <c r="H31" s="284">
        <f>H23+H24+H25+H26+H26+H29+H30</f>
        <v>308</v>
      </c>
      <c r="I31" s="284" t="s">
        <v>208</v>
      </c>
      <c r="J31" s="284">
        <f>J23+J24+J25+J26+J26+J29+J30</f>
        <v>216</v>
      </c>
      <c r="K31" s="284" t="s">
        <v>207</v>
      </c>
      <c r="L31" s="284">
        <f>L23+L24+L25+L26+L26+L29+L30</f>
        <v>12</v>
      </c>
      <c r="M31" s="297" t="s">
        <v>31</v>
      </c>
      <c r="N31" s="284">
        <f>N23+N24+N25+N26+N26+N29+N30</f>
        <v>293</v>
      </c>
      <c r="O31" s="284" t="s">
        <v>206</v>
      </c>
      <c r="P31" s="284">
        <f>P23+P24+P25+P26+P26+P29+P30</f>
        <v>508</v>
      </c>
      <c r="Q31" s="284" t="s">
        <v>205</v>
      </c>
      <c r="R31" s="284">
        <f>R23+R24+R25+R26+R26+R29+R30</f>
        <v>351</v>
      </c>
      <c r="S31" s="284" t="s">
        <v>204</v>
      </c>
      <c r="T31" s="284">
        <f>T23+T24+T25+T26+T26+T29+T30</f>
        <v>261</v>
      </c>
      <c r="U31" s="284" t="s">
        <v>203</v>
      </c>
      <c r="V31" s="284">
        <f>V23+V24+V25+V26+V26+V29+V30</f>
        <v>166</v>
      </c>
      <c r="W31" s="296" t="s">
        <v>202</v>
      </c>
      <c r="X31" s="284">
        <f>X23+X24+X25+X26+X26+X29+X30</f>
        <v>441</v>
      </c>
      <c r="Y31" s="284" t="s">
        <v>198</v>
      </c>
      <c r="Z31" s="284">
        <f>Z23+Z24+Z25+Z26+Z26+Z29+Z30</f>
        <v>475</v>
      </c>
      <c r="AA31" s="284" t="s">
        <v>201</v>
      </c>
      <c r="AB31" s="284">
        <f>AB23+AB24+AB25+AB26+AB26+AB29+AB30</f>
        <v>343</v>
      </c>
      <c r="AC31" s="284" t="s">
        <v>200</v>
      </c>
      <c r="AD31" s="284">
        <f>AD23+AD24+AD25+AD26+AD26+AD29+AD30</f>
        <v>242</v>
      </c>
      <c r="AE31" s="284" t="s">
        <v>199</v>
      </c>
      <c r="AF31" s="284">
        <f>AF23+AF24+AF25+AF26+AF26+AF29+AF30</f>
        <v>440</v>
      </c>
      <c r="AG31" s="284" t="s">
        <v>198</v>
      </c>
      <c r="AH31" s="284">
        <f>AH23+AH24+AH25+AH26+AH26+AH29+AH30</f>
        <v>262</v>
      </c>
      <c r="AI31" s="284" t="s">
        <v>197</v>
      </c>
      <c r="AJ31" s="284">
        <f>AJ23+AJ24+AJ25+AJ26+AJ26+AJ29+AJ30</f>
        <v>222</v>
      </c>
      <c r="AK31" s="295" t="s">
        <v>196</v>
      </c>
      <c r="AL31" s="294">
        <f>AL23+AL24+AL25+AL26+AL26+AL29+AL30</f>
        <v>190</v>
      </c>
      <c r="AM31" s="284" t="s">
        <v>195</v>
      </c>
      <c r="AN31" s="285"/>
      <c r="AO31" s="285"/>
      <c r="AP31" s="284"/>
      <c r="AQ31" s="284"/>
      <c r="AR31" s="284"/>
      <c r="AS31" s="284"/>
      <c r="AT31" s="284"/>
      <c r="AU31" s="284"/>
      <c r="AV31" s="284"/>
    </row>
    <row r="32" spans="1:48" s="283" customFormat="1" ht="23.25" customHeight="1">
      <c r="A32" s="293"/>
      <c r="B32" s="287">
        <f>B31/600*100</f>
        <v>85.5</v>
      </c>
      <c r="C32" s="289">
        <f>46/6</f>
        <v>7.666666666666667</v>
      </c>
      <c r="D32" s="287">
        <f>D31/600*100</f>
        <v>67</v>
      </c>
      <c r="E32" s="287">
        <f>32/6</f>
        <v>5.333333333333333</v>
      </c>
      <c r="F32" s="287">
        <f>F31/600*100</f>
        <v>58.666666666666664</v>
      </c>
      <c r="G32" s="287">
        <f>22/6</f>
        <v>3.6666666666666665</v>
      </c>
      <c r="H32" s="287">
        <f>H31/600*100</f>
        <v>51.33333333333333</v>
      </c>
      <c r="I32" s="287">
        <f>22/6</f>
        <v>3.6666666666666665</v>
      </c>
      <c r="J32" s="287">
        <f>J31/600*100</f>
        <v>36</v>
      </c>
      <c r="K32" s="287">
        <f>11/6</f>
        <v>1.8333333333333333</v>
      </c>
      <c r="L32" s="287">
        <f>L31/600*100</f>
        <v>2</v>
      </c>
      <c r="M32" s="287"/>
      <c r="N32" s="287">
        <f>N31/600*100</f>
        <v>48.833333333333336</v>
      </c>
      <c r="O32" s="287">
        <f>20/6</f>
        <v>3.3333333333333335</v>
      </c>
      <c r="P32" s="287">
        <f>P31/600*100</f>
        <v>84.66666666666667</v>
      </c>
      <c r="Q32" s="287">
        <f>45/6</f>
        <v>7.5</v>
      </c>
      <c r="R32" s="287">
        <f>R31/600*100</f>
        <v>58.5</v>
      </c>
      <c r="S32" s="287">
        <f>30/6</f>
        <v>5</v>
      </c>
      <c r="T32" s="287">
        <f>T31/600*100</f>
        <v>43.5</v>
      </c>
      <c r="U32" s="288">
        <f>16/6</f>
        <v>2.6666666666666665</v>
      </c>
      <c r="V32" s="292">
        <f>V31/600*100</f>
        <v>27.666666666666668</v>
      </c>
      <c r="W32" s="291"/>
      <c r="X32" s="290">
        <f>X31/600*100</f>
        <v>73.5</v>
      </c>
      <c r="Y32" s="289">
        <f>38/6</f>
        <v>6.333333333333333</v>
      </c>
      <c r="Z32" s="287">
        <f>Z31/600*100</f>
        <v>79.16666666666666</v>
      </c>
      <c r="AA32" s="287">
        <f>41/6</f>
        <v>6.833333333333333</v>
      </c>
      <c r="AB32" s="287">
        <f>AB31/600*100</f>
        <v>57.166666666666664</v>
      </c>
      <c r="AC32" s="287">
        <f>28/6</f>
        <v>4.666666666666667</v>
      </c>
      <c r="AD32" s="287">
        <f>AD31/600*100</f>
        <v>40.33333333333333</v>
      </c>
      <c r="AE32" s="287">
        <f>18/6</f>
        <v>3</v>
      </c>
      <c r="AF32" s="287">
        <f>AF31/600*100</f>
        <v>73.33333333333333</v>
      </c>
      <c r="AG32" s="287">
        <f>38/6</f>
        <v>6.333333333333333</v>
      </c>
      <c r="AH32" s="287">
        <f>AH31/600*100</f>
        <v>43.666666666666664</v>
      </c>
      <c r="AI32" s="287">
        <f>17/6</f>
        <v>2.8333333333333335</v>
      </c>
      <c r="AJ32" s="287">
        <f>AJ31/600*100</f>
        <v>37</v>
      </c>
      <c r="AK32" s="288">
        <f>12/6</f>
        <v>2</v>
      </c>
      <c r="AL32" s="288">
        <f>AL31/600*100</f>
        <v>31.666666666666664</v>
      </c>
      <c r="AM32" s="287">
        <f>10/6</f>
        <v>1.6666666666666667</v>
      </c>
      <c r="AN32" s="286"/>
      <c r="AO32" s="285">
        <v>2</v>
      </c>
      <c r="AP32" s="284">
        <v>0</v>
      </c>
      <c r="AQ32" s="284">
        <v>5</v>
      </c>
      <c r="AR32" s="284">
        <v>4</v>
      </c>
      <c r="AS32" s="284">
        <v>2</v>
      </c>
      <c r="AT32" s="284">
        <v>2</v>
      </c>
      <c r="AU32" s="284">
        <v>2</v>
      </c>
      <c r="AV32" s="284">
        <v>2</v>
      </c>
    </row>
    <row r="33" spans="2:40" ht="13.5" customHeight="1">
      <c r="B33" s="282"/>
      <c r="C33" s="282" t="s">
        <v>182</v>
      </c>
      <c r="D33" s="282"/>
      <c r="E33" s="282" t="s">
        <v>178</v>
      </c>
      <c r="F33" s="282"/>
      <c r="G33" s="282" t="s">
        <v>176</v>
      </c>
      <c r="H33" s="282"/>
      <c r="I33" s="282" t="s">
        <v>176</v>
      </c>
      <c r="J33" s="282"/>
      <c r="K33" s="282" t="s">
        <v>31</v>
      </c>
      <c r="L33" s="282"/>
      <c r="M33" s="282" t="s">
        <v>31</v>
      </c>
      <c r="N33" s="282"/>
      <c r="O33" s="282" t="s">
        <v>174</v>
      </c>
      <c r="P33" s="282"/>
      <c r="Q33" s="282" t="s">
        <v>182</v>
      </c>
      <c r="R33" s="282"/>
      <c r="S33" s="282" t="s">
        <v>178</v>
      </c>
      <c r="T33" s="282"/>
      <c r="U33" s="282" t="s">
        <v>31</v>
      </c>
      <c r="V33" s="282"/>
      <c r="W33" s="282" t="s">
        <v>31</v>
      </c>
      <c r="X33" s="282"/>
      <c r="Y33" s="282" t="s">
        <v>180</v>
      </c>
      <c r="Z33" s="282"/>
      <c r="AA33" s="282" t="s">
        <v>182</v>
      </c>
      <c r="AB33" s="282"/>
      <c r="AC33" s="282" t="s">
        <v>178</v>
      </c>
      <c r="AD33" s="282"/>
      <c r="AE33" s="282" t="s">
        <v>174</v>
      </c>
      <c r="AF33" s="282"/>
      <c r="AG33" s="282" t="s">
        <v>180</v>
      </c>
      <c r="AH33" s="282"/>
      <c r="AI33" s="282" t="s">
        <v>31</v>
      </c>
      <c r="AJ33" s="282"/>
      <c r="AK33" s="282" t="s">
        <v>31</v>
      </c>
      <c r="AL33" s="282"/>
      <c r="AM33" s="282" t="s">
        <v>31</v>
      </c>
      <c r="AN33" s="281"/>
    </row>
    <row r="34" ht="9.75" customHeight="1"/>
    <row r="36" spans="2:48" ht="23.25">
      <c r="B36" s="277"/>
      <c r="C36" s="277"/>
      <c r="D36" s="279" t="s">
        <v>194</v>
      </c>
      <c r="E36" s="279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8" t="s">
        <v>32</v>
      </c>
      <c r="AG36" s="278"/>
      <c r="AH36" s="277"/>
      <c r="AI36" s="277"/>
      <c r="AJ36" s="277"/>
      <c r="AK36" s="277"/>
      <c r="AL36" s="277"/>
      <c r="AM36" s="277"/>
      <c r="AO36" s="222"/>
      <c r="AP36" s="222"/>
      <c r="AQ36" s="222"/>
      <c r="AR36" s="222"/>
      <c r="AS36" s="222"/>
      <c r="AT36" s="222"/>
      <c r="AU36" s="222"/>
      <c r="AV36" s="222"/>
    </row>
    <row r="37" spans="2:48" ht="27" customHeight="1">
      <c r="B37" s="275">
        <v>1001</v>
      </c>
      <c r="C37" s="275"/>
      <c r="D37" s="275">
        <v>1001</v>
      </c>
      <c r="E37" s="275"/>
      <c r="F37" s="275">
        <v>1002</v>
      </c>
      <c r="G37" s="275"/>
      <c r="H37" s="275">
        <v>1002</v>
      </c>
      <c r="I37" s="275"/>
      <c r="J37" s="275">
        <v>1003</v>
      </c>
      <c r="K37" s="275"/>
      <c r="L37" s="275">
        <v>1004</v>
      </c>
      <c r="M37" s="275"/>
      <c r="N37" s="275">
        <v>1005</v>
      </c>
      <c r="O37" s="275"/>
      <c r="P37" s="275">
        <v>1006</v>
      </c>
      <c r="Q37" s="275"/>
      <c r="R37" s="275">
        <v>1007</v>
      </c>
      <c r="S37" s="275"/>
      <c r="T37" s="275">
        <v>1008</v>
      </c>
      <c r="U37" s="275"/>
      <c r="V37" s="275">
        <v>1009</v>
      </c>
      <c r="W37" s="275"/>
      <c r="X37" s="275">
        <v>1003</v>
      </c>
      <c r="Y37" s="275"/>
      <c r="Z37" s="275">
        <v>1004</v>
      </c>
      <c r="AA37" s="275"/>
      <c r="AB37" s="275">
        <v>1005</v>
      </c>
      <c r="AC37" s="275"/>
      <c r="AD37" s="275">
        <v>1006</v>
      </c>
      <c r="AE37" s="275"/>
      <c r="AF37" s="275">
        <v>1007</v>
      </c>
      <c r="AG37" s="275"/>
      <c r="AH37" s="275">
        <v>1010</v>
      </c>
      <c r="AI37" s="276"/>
      <c r="AJ37" s="276">
        <v>1011</v>
      </c>
      <c r="AK37" s="276"/>
      <c r="AL37" s="275">
        <v>1012</v>
      </c>
      <c r="AM37" s="182"/>
      <c r="AN37" s="226"/>
      <c r="AO37" s="226"/>
      <c r="AP37" s="226"/>
      <c r="AQ37" s="226"/>
      <c r="AR37" s="226"/>
      <c r="AS37" s="226"/>
      <c r="AT37" s="226"/>
      <c r="AU37" s="226"/>
      <c r="AV37" s="226"/>
    </row>
    <row r="38" spans="1:48" s="280" customFormat="1" ht="50.25">
      <c r="A38" s="274"/>
      <c r="B38" s="273" t="s">
        <v>0</v>
      </c>
      <c r="C38" s="273"/>
      <c r="D38" s="272" t="s">
        <v>8</v>
      </c>
      <c r="E38" s="272"/>
      <c r="F38" s="272" t="s">
        <v>10</v>
      </c>
      <c r="G38" s="272"/>
      <c r="H38" s="272" t="s">
        <v>11</v>
      </c>
      <c r="I38" s="272"/>
      <c r="J38" s="273" t="s">
        <v>16</v>
      </c>
      <c r="K38" s="273"/>
      <c r="L38" s="273" t="s">
        <v>18</v>
      </c>
      <c r="M38" s="273"/>
      <c r="N38" s="273" t="s">
        <v>12</v>
      </c>
      <c r="O38" s="273"/>
      <c r="P38" s="273" t="s">
        <v>3</v>
      </c>
      <c r="Q38" s="273"/>
      <c r="R38" s="273" t="s">
        <v>6</v>
      </c>
      <c r="S38" s="273"/>
      <c r="T38" s="273" t="s">
        <v>13</v>
      </c>
      <c r="U38" s="273"/>
      <c r="V38" s="273" t="s">
        <v>14</v>
      </c>
      <c r="W38" s="273"/>
      <c r="X38" s="273" t="s">
        <v>2</v>
      </c>
      <c r="Y38" s="273"/>
      <c r="Z38" s="273" t="s">
        <v>1</v>
      </c>
      <c r="AA38" s="273"/>
      <c r="AB38" s="273" t="s">
        <v>4</v>
      </c>
      <c r="AC38" s="273"/>
      <c r="AD38" s="273" t="s">
        <v>9</v>
      </c>
      <c r="AE38" s="273"/>
      <c r="AF38" s="273" t="s">
        <v>5</v>
      </c>
      <c r="AG38" s="273"/>
      <c r="AH38" s="272" t="s">
        <v>7</v>
      </c>
      <c r="AI38" s="271"/>
      <c r="AJ38" s="270" t="s">
        <v>15</v>
      </c>
      <c r="AK38" s="270"/>
      <c r="AL38" s="270" t="s">
        <v>17</v>
      </c>
      <c r="AM38" s="270"/>
      <c r="AN38" s="269" t="s">
        <v>29</v>
      </c>
      <c r="AO38" s="471" t="s">
        <v>36</v>
      </c>
      <c r="AP38" s="471"/>
      <c r="AQ38" s="471" t="s">
        <v>33</v>
      </c>
      <c r="AR38" s="471"/>
      <c r="AS38" s="471" t="s">
        <v>34</v>
      </c>
      <c r="AT38" s="471"/>
      <c r="AU38" s="471" t="s">
        <v>35</v>
      </c>
      <c r="AV38" s="471"/>
    </row>
    <row r="39" spans="2:48" ht="15">
      <c r="B39" s="268" t="s">
        <v>31</v>
      </c>
      <c r="C39" s="268"/>
      <c r="D39" s="267"/>
      <c r="E39" s="267"/>
      <c r="F39" s="268" t="s">
        <v>31</v>
      </c>
      <c r="G39" s="268"/>
      <c r="H39" s="267"/>
      <c r="I39" s="267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 t="s">
        <v>31</v>
      </c>
      <c r="Y39" s="268"/>
      <c r="Z39" s="268" t="s">
        <v>31</v>
      </c>
      <c r="AA39" s="268"/>
      <c r="AB39" s="268" t="s">
        <v>31</v>
      </c>
      <c r="AC39" s="268"/>
      <c r="AD39" s="268" t="s">
        <v>31</v>
      </c>
      <c r="AE39" s="268"/>
      <c r="AF39" s="268" t="s">
        <v>31</v>
      </c>
      <c r="AG39" s="268"/>
      <c r="AH39" s="267"/>
      <c r="AI39" s="266"/>
      <c r="AJ39" s="265"/>
      <c r="AK39" s="265"/>
      <c r="AL39" s="265"/>
      <c r="AM39" s="264"/>
      <c r="AN39" s="259"/>
      <c r="AO39" s="258" t="s">
        <v>27</v>
      </c>
      <c r="AP39" s="258" t="s">
        <v>30</v>
      </c>
      <c r="AQ39" s="258" t="s">
        <v>27</v>
      </c>
      <c r="AR39" s="258" t="s">
        <v>30</v>
      </c>
      <c r="AS39" s="258" t="s">
        <v>27</v>
      </c>
      <c r="AT39" s="258" t="s">
        <v>30</v>
      </c>
      <c r="AU39" s="258" t="s">
        <v>27</v>
      </c>
      <c r="AV39" s="258" t="s">
        <v>30</v>
      </c>
    </row>
    <row r="40" spans="2:48" ht="15">
      <c r="B40" s="262" t="s">
        <v>27</v>
      </c>
      <c r="C40" s="262"/>
      <c r="D40" s="263" t="s">
        <v>27</v>
      </c>
      <c r="E40" s="263"/>
      <c r="F40" s="262" t="s">
        <v>27</v>
      </c>
      <c r="G40" s="262"/>
      <c r="H40" s="263" t="s">
        <v>27</v>
      </c>
      <c r="I40" s="263"/>
      <c r="J40" s="263" t="s">
        <v>27</v>
      </c>
      <c r="K40" s="263"/>
      <c r="L40" s="263" t="s">
        <v>27</v>
      </c>
      <c r="M40" s="263"/>
      <c r="N40" s="263" t="s">
        <v>27</v>
      </c>
      <c r="O40" s="263"/>
      <c r="P40" s="262" t="s">
        <v>27</v>
      </c>
      <c r="Q40" s="262"/>
      <c r="R40" s="263" t="s">
        <v>27</v>
      </c>
      <c r="S40" s="263"/>
      <c r="T40" s="262" t="s">
        <v>27</v>
      </c>
      <c r="U40" s="262"/>
      <c r="V40" s="263" t="s">
        <v>27</v>
      </c>
      <c r="W40" s="263"/>
      <c r="X40" s="262" t="s">
        <v>30</v>
      </c>
      <c r="Y40" s="262"/>
      <c r="Z40" s="262" t="s">
        <v>30</v>
      </c>
      <c r="AA40" s="262"/>
      <c r="AB40" s="262" t="s">
        <v>30</v>
      </c>
      <c r="AC40" s="262"/>
      <c r="AD40" s="263" t="s">
        <v>30</v>
      </c>
      <c r="AE40" s="263"/>
      <c r="AF40" s="262" t="s">
        <v>30</v>
      </c>
      <c r="AG40" s="262"/>
      <c r="AH40" s="262" t="s">
        <v>30</v>
      </c>
      <c r="AI40" s="262"/>
      <c r="AJ40" s="262" t="s">
        <v>30</v>
      </c>
      <c r="AK40" s="261"/>
      <c r="AL40" s="261" t="s">
        <v>30</v>
      </c>
      <c r="AM40" s="260"/>
      <c r="AN40" s="259"/>
      <c r="AO40" s="258"/>
      <c r="AP40" s="258"/>
      <c r="AQ40" s="258"/>
      <c r="AR40" s="258"/>
      <c r="AS40" s="258"/>
      <c r="AT40" s="258"/>
      <c r="AU40" s="258"/>
      <c r="AV40" s="258"/>
    </row>
    <row r="41" spans="1:48" ht="15">
      <c r="A41" s="242" t="s">
        <v>19</v>
      </c>
      <c r="B41" s="60">
        <v>86</v>
      </c>
      <c r="C41" s="60" t="s">
        <v>185</v>
      </c>
      <c r="D41" s="60">
        <v>79</v>
      </c>
      <c r="E41" s="60" t="s">
        <v>184</v>
      </c>
      <c r="F41" s="257">
        <v>28</v>
      </c>
      <c r="G41" s="257" t="s">
        <v>31</v>
      </c>
      <c r="H41" s="257">
        <v>30</v>
      </c>
      <c r="I41" s="257" t="s">
        <v>31</v>
      </c>
      <c r="J41" s="60">
        <v>16</v>
      </c>
      <c r="K41" s="60" t="s">
        <v>31</v>
      </c>
      <c r="L41" s="257">
        <v>0</v>
      </c>
      <c r="M41" s="257"/>
      <c r="N41" s="60">
        <v>41</v>
      </c>
      <c r="O41" s="60" t="s">
        <v>174</v>
      </c>
      <c r="P41" s="60">
        <v>88</v>
      </c>
      <c r="Q41" s="60" t="s">
        <v>185</v>
      </c>
      <c r="R41" s="60">
        <v>71</v>
      </c>
      <c r="S41" s="60" t="s">
        <v>182</v>
      </c>
      <c r="T41" s="60">
        <v>28</v>
      </c>
      <c r="U41" s="60" t="s">
        <v>31</v>
      </c>
      <c r="V41" s="60">
        <v>11</v>
      </c>
      <c r="W41" s="60" t="s">
        <v>31</v>
      </c>
      <c r="X41" s="257">
        <v>74</v>
      </c>
      <c r="Y41" s="257" t="s">
        <v>182</v>
      </c>
      <c r="Z41" s="60">
        <v>87</v>
      </c>
      <c r="AA41" s="60" t="s">
        <v>185</v>
      </c>
      <c r="AB41" s="257">
        <v>71</v>
      </c>
      <c r="AC41" s="257" t="s">
        <v>182</v>
      </c>
      <c r="AD41" s="60">
        <v>57</v>
      </c>
      <c r="AE41" s="60" t="s">
        <v>178</v>
      </c>
      <c r="AF41" s="60">
        <v>72</v>
      </c>
      <c r="AG41" s="60" t="s">
        <v>182</v>
      </c>
      <c r="AH41" s="60">
        <v>32</v>
      </c>
      <c r="AI41" s="60" t="s">
        <v>31</v>
      </c>
      <c r="AJ41" s="257">
        <v>16</v>
      </c>
      <c r="AK41" s="257" t="s">
        <v>31</v>
      </c>
      <c r="AL41" s="62">
        <v>32</v>
      </c>
      <c r="AM41" s="60" t="s">
        <v>31</v>
      </c>
      <c r="AN41" s="256">
        <v>9</v>
      </c>
      <c r="AO41" s="231"/>
      <c r="AP41" s="231"/>
      <c r="AQ41" s="231"/>
      <c r="AR41" s="231"/>
      <c r="AS41" s="231"/>
      <c r="AT41" s="231"/>
      <c r="AU41" s="231"/>
      <c r="AV41" s="231"/>
    </row>
    <row r="42" spans="1:48" ht="15">
      <c r="A42" s="242" t="s">
        <v>20</v>
      </c>
      <c r="B42" s="231">
        <v>86</v>
      </c>
      <c r="C42" s="231" t="s">
        <v>185</v>
      </c>
      <c r="D42" s="231">
        <v>46</v>
      </c>
      <c r="E42" s="231" t="s">
        <v>176</v>
      </c>
      <c r="F42" s="231">
        <v>39</v>
      </c>
      <c r="G42" s="231" t="s">
        <v>176</v>
      </c>
      <c r="H42" s="231">
        <v>13</v>
      </c>
      <c r="I42" s="231" t="s">
        <v>31</v>
      </c>
      <c r="J42" s="231">
        <v>14</v>
      </c>
      <c r="K42" s="231" t="s">
        <v>31</v>
      </c>
      <c r="L42" s="231">
        <v>0</v>
      </c>
      <c r="M42" s="231"/>
      <c r="N42" s="231">
        <v>37</v>
      </c>
      <c r="O42" s="231" t="s">
        <v>176</v>
      </c>
      <c r="P42" s="231">
        <v>85</v>
      </c>
      <c r="Q42" s="231" t="s">
        <v>185</v>
      </c>
      <c r="R42" s="231">
        <v>59</v>
      </c>
      <c r="S42" s="231" t="s">
        <v>180</v>
      </c>
      <c r="T42" s="231">
        <v>39</v>
      </c>
      <c r="U42" s="231" t="s">
        <v>176</v>
      </c>
      <c r="V42" s="231">
        <v>13</v>
      </c>
      <c r="W42" s="231" t="s">
        <v>31</v>
      </c>
      <c r="X42" s="231">
        <v>59</v>
      </c>
      <c r="Y42" s="231" t="s">
        <v>180</v>
      </c>
      <c r="Z42" s="231">
        <v>73</v>
      </c>
      <c r="AA42" s="231" t="s">
        <v>184</v>
      </c>
      <c r="AB42" s="231">
        <v>54</v>
      </c>
      <c r="AC42" s="231" t="s">
        <v>180</v>
      </c>
      <c r="AD42" s="231">
        <v>29</v>
      </c>
      <c r="AE42" s="231" t="s">
        <v>31</v>
      </c>
      <c r="AF42" s="231">
        <v>62</v>
      </c>
      <c r="AG42" s="231" t="s">
        <v>182</v>
      </c>
      <c r="AH42" s="231">
        <v>24</v>
      </c>
      <c r="AI42" s="231" t="s">
        <v>174</v>
      </c>
      <c r="AJ42" s="231">
        <v>12</v>
      </c>
      <c r="AK42" s="250" t="s">
        <v>31</v>
      </c>
      <c r="AL42" s="250">
        <v>13</v>
      </c>
      <c r="AM42" s="231" t="s">
        <v>31</v>
      </c>
      <c r="AN42" s="232">
        <v>4</v>
      </c>
      <c r="AO42" s="231"/>
      <c r="AP42" s="231"/>
      <c r="AQ42" s="231"/>
      <c r="AR42" s="231"/>
      <c r="AS42" s="231"/>
      <c r="AT42" s="231"/>
      <c r="AU42" s="231"/>
      <c r="AV42" s="231"/>
    </row>
    <row r="43" spans="1:48" ht="15">
      <c r="A43" s="242" t="s">
        <v>21</v>
      </c>
      <c r="B43" s="231">
        <v>70</v>
      </c>
      <c r="C43" s="231" t="s">
        <v>182</v>
      </c>
      <c r="D43" s="231">
        <v>56</v>
      </c>
      <c r="E43" s="231" t="s">
        <v>178</v>
      </c>
      <c r="F43" s="231">
        <v>53</v>
      </c>
      <c r="G43" s="231" t="s">
        <v>178</v>
      </c>
      <c r="H43" s="231">
        <v>27</v>
      </c>
      <c r="I43" s="231" t="s">
        <v>31</v>
      </c>
      <c r="J43" s="231">
        <v>23</v>
      </c>
      <c r="K43" s="231" t="s">
        <v>31</v>
      </c>
      <c r="L43" s="231"/>
      <c r="M43" s="231"/>
      <c r="N43" s="231">
        <v>51</v>
      </c>
      <c r="O43" s="231" t="s">
        <v>178</v>
      </c>
      <c r="P43" s="231">
        <v>66</v>
      </c>
      <c r="Q43" s="231" t="s">
        <v>180</v>
      </c>
      <c r="R43" s="231">
        <v>71</v>
      </c>
      <c r="S43" s="231" t="s">
        <v>193</v>
      </c>
      <c r="T43" s="231"/>
      <c r="U43" s="231"/>
      <c r="V43" s="231">
        <v>25</v>
      </c>
      <c r="W43" s="231" t="s">
        <v>31</v>
      </c>
      <c r="X43" s="231">
        <v>58</v>
      </c>
      <c r="Y43" s="231" t="s">
        <v>178</v>
      </c>
      <c r="Z43" s="231">
        <v>58</v>
      </c>
      <c r="AA43" s="231" t="s">
        <v>178</v>
      </c>
      <c r="AB43" s="231">
        <v>55</v>
      </c>
      <c r="AC43" s="231" t="s">
        <v>178</v>
      </c>
      <c r="AD43" s="231">
        <v>47</v>
      </c>
      <c r="AE43" s="231" t="s">
        <v>176</v>
      </c>
      <c r="AF43" s="231">
        <v>60</v>
      </c>
      <c r="AG43" s="231" t="s">
        <v>180</v>
      </c>
      <c r="AH43" s="231">
        <v>24</v>
      </c>
      <c r="AI43" s="231" t="s">
        <v>31</v>
      </c>
      <c r="AJ43" s="231">
        <v>18</v>
      </c>
      <c r="AK43" s="250" t="s">
        <v>31</v>
      </c>
      <c r="AL43" s="250">
        <v>24</v>
      </c>
      <c r="AM43" s="231" t="s">
        <v>31</v>
      </c>
      <c r="AN43" s="232">
        <v>1</v>
      </c>
      <c r="AO43" s="231"/>
      <c r="AP43" s="231"/>
      <c r="AQ43" s="231"/>
      <c r="AR43" s="231"/>
      <c r="AS43" s="231"/>
      <c r="AT43" s="231"/>
      <c r="AU43" s="231"/>
      <c r="AV43" s="231"/>
    </row>
    <row r="44" spans="1:48" ht="15.75" thickBot="1">
      <c r="A44" s="242" t="s">
        <v>22</v>
      </c>
      <c r="B44" s="233">
        <v>76</v>
      </c>
      <c r="C44" s="233" t="s">
        <v>184</v>
      </c>
      <c r="D44" s="233"/>
      <c r="E44" s="233"/>
      <c r="F44" s="233">
        <v>49</v>
      </c>
      <c r="G44" s="233" t="s">
        <v>176</v>
      </c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>
        <v>57</v>
      </c>
      <c r="Y44" s="233" t="s">
        <v>178</v>
      </c>
      <c r="Z44" s="233">
        <v>53</v>
      </c>
      <c r="AA44" s="233" t="s">
        <v>178</v>
      </c>
      <c r="AB44" s="233">
        <v>28</v>
      </c>
      <c r="AC44" s="233" t="s">
        <v>31</v>
      </c>
      <c r="AD44" s="233">
        <v>15</v>
      </c>
      <c r="AE44" s="233" t="s">
        <v>31</v>
      </c>
      <c r="AF44" s="233">
        <v>52</v>
      </c>
      <c r="AG44" s="233" t="s">
        <v>178</v>
      </c>
      <c r="AH44" s="233"/>
      <c r="AI44" s="233"/>
      <c r="AJ44" s="233"/>
      <c r="AK44" s="241"/>
      <c r="AL44" s="241"/>
      <c r="AM44" s="231"/>
      <c r="AN44" s="232">
        <v>1</v>
      </c>
      <c r="AO44" s="231"/>
      <c r="AP44" s="231"/>
      <c r="AQ44" s="231"/>
      <c r="AR44" s="231"/>
      <c r="AS44" s="231"/>
      <c r="AT44" s="231"/>
      <c r="AU44" s="231"/>
      <c r="AV44" s="231"/>
    </row>
    <row r="45" spans="1:48" ht="15">
      <c r="A45" s="249" t="s">
        <v>23</v>
      </c>
      <c r="B45" s="255">
        <v>41</v>
      </c>
      <c r="C45" s="254"/>
      <c r="D45" s="253">
        <v>29</v>
      </c>
      <c r="E45" s="253"/>
      <c r="F45" s="253">
        <v>37</v>
      </c>
      <c r="G45" s="253"/>
      <c r="H45" s="253">
        <v>18</v>
      </c>
      <c r="I45" s="253"/>
      <c r="J45" s="253">
        <v>9</v>
      </c>
      <c r="K45" s="253"/>
      <c r="L45" s="253"/>
      <c r="M45" s="253"/>
      <c r="N45" s="253">
        <v>33</v>
      </c>
      <c r="O45" s="253"/>
      <c r="P45" s="253">
        <v>39</v>
      </c>
      <c r="Q45" s="253"/>
      <c r="R45" s="253">
        <v>32</v>
      </c>
      <c r="S45" s="253"/>
      <c r="T45" s="253"/>
      <c r="U45" s="253"/>
      <c r="V45" s="253">
        <v>15</v>
      </c>
      <c r="W45" s="253"/>
      <c r="X45" s="253">
        <v>41</v>
      </c>
      <c r="Y45" s="253"/>
      <c r="Z45" s="253">
        <v>36</v>
      </c>
      <c r="AA45" s="253"/>
      <c r="AB45" s="253">
        <v>31</v>
      </c>
      <c r="AC45" s="253"/>
      <c r="AD45" s="253">
        <v>25</v>
      </c>
      <c r="AE45" s="253"/>
      <c r="AF45" s="253">
        <v>39</v>
      </c>
      <c r="AG45" s="253"/>
      <c r="AH45" s="253">
        <v>21</v>
      </c>
      <c r="AI45" s="253"/>
      <c r="AJ45" s="253">
        <v>13</v>
      </c>
      <c r="AK45" s="252"/>
      <c r="AL45" s="252">
        <v>19</v>
      </c>
      <c r="AM45" s="231"/>
      <c r="AN45" s="232">
        <v>8</v>
      </c>
      <c r="AO45" s="231"/>
      <c r="AP45" s="231"/>
      <c r="AQ45" s="231"/>
      <c r="AR45" s="231"/>
      <c r="AS45" s="231"/>
      <c r="AT45" s="231"/>
      <c r="AU45" s="231"/>
      <c r="AV45" s="231"/>
    </row>
    <row r="46" spans="1:48" ht="15">
      <c r="A46" s="249" t="s">
        <v>24</v>
      </c>
      <c r="B46" s="251">
        <v>42</v>
      </c>
      <c r="C46" s="232"/>
      <c r="D46" s="231">
        <v>33</v>
      </c>
      <c r="E46" s="231"/>
      <c r="F46" s="231">
        <v>21</v>
      </c>
      <c r="G46" s="231"/>
      <c r="H46" s="231">
        <v>18</v>
      </c>
      <c r="I46" s="231"/>
      <c r="J46" s="231">
        <v>4</v>
      </c>
      <c r="K46" s="231"/>
      <c r="L46" s="231"/>
      <c r="M46" s="231"/>
      <c r="N46" s="231">
        <v>27</v>
      </c>
      <c r="O46" s="231"/>
      <c r="P46" s="231">
        <v>44</v>
      </c>
      <c r="Q46" s="231"/>
      <c r="R46" s="231">
        <v>35</v>
      </c>
      <c r="S46" s="231"/>
      <c r="T46" s="231"/>
      <c r="U46" s="231"/>
      <c r="V46" s="231">
        <v>11</v>
      </c>
      <c r="W46" s="231"/>
      <c r="X46" s="231">
        <v>23</v>
      </c>
      <c r="Y46" s="231"/>
      <c r="Z46" s="231">
        <v>24</v>
      </c>
      <c r="AA46" s="231"/>
      <c r="AB46" s="231">
        <v>24</v>
      </c>
      <c r="AC46" s="231"/>
      <c r="AD46" s="231">
        <v>16</v>
      </c>
      <c r="AE46" s="231"/>
      <c r="AF46" s="231">
        <v>37</v>
      </c>
      <c r="AG46" s="231"/>
      <c r="AH46" s="231">
        <v>13</v>
      </c>
      <c r="AI46" s="231"/>
      <c r="AJ46" s="231">
        <v>13</v>
      </c>
      <c r="AK46" s="250"/>
      <c r="AL46" s="250">
        <v>14</v>
      </c>
      <c r="AM46" s="231"/>
      <c r="AN46" s="232">
        <v>5</v>
      </c>
      <c r="AO46" s="231"/>
      <c r="AP46" s="231"/>
      <c r="AQ46" s="231"/>
      <c r="AR46" s="231"/>
      <c r="AS46" s="231"/>
      <c r="AT46" s="231"/>
      <c r="AU46" s="231"/>
      <c r="AV46" s="231"/>
    </row>
    <row r="47" spans="1:48" ht="15.75" thickBot="1">
      <c r="A47" s="249" t="s">
        <v>28</v>
      </c>
      <c r="B47" s="248">
        <f>B45+B46</f>
        <v>83</v>
      </c>
      <c r="C47" s="247" t="s">
        <v>185</v>
      </c>
      <c r="D47" s="246">
        <f>D45+D46</f>
        <v>62</v>
      </c>
      <c r="E47" s="246" t="s">
        <v>180</v>
      </c>
      <c r="F47" s="246">
        <f>F45+F46</f>
        <v>58</v>
      </c>
      <c r="G47" s="246" t="s">
        <v>178</v>
      </c>
      <c r="H47" s="246">
        <f>H45+H46</f>
        <v>36</v>
      </c>
      <c r="I47" s="246" t="s">
        <v>174</v>
      </c>
      <c r="J47" s="246">
        <f>J45+J46</f>
        <v>13</v>
      </c>
      <c r="K47" s="246" t="s">
        <v>31</v>
      </c>
      <c r="L47" s="246">
        <f>L45+L46</f>
        <v>0</v>
      </c>
      <c r="M47" s="246"/>
      <c r="N47" s="246">
        <f>N45+N46</f>
        <v>60</v>
      </c>
      <c r="O47" s="246" t="s">
        <v>180</v>
      </c>
      <c r="P47" s="246">
        <f>P45+P46</f>
        <v>83</v>
      </c>
      <c r="Q47" s="246" t="s">
        <v>185</v>
      </c>
      <c r="R47" s="246">
        <f>R45+R46</f>
        <v>67</v>
      </c>
      <c r="S47" s="246" t="s">
        <v>182</v>
      </c>
      <c r="T47" s="246">
        <f>T45+T46</f>
        <v>0</v>
      </c>
      <c r="U47" s="246"/>
      <c r="V47" s="246">
        <f>V45+V46</f>
        <v>26</v>
      </c>
      <c r="W47" s="246" t="s">
        <v>31</v>
      </c>
      <c r="X47" s="246">
        <f>X45+X46</f>
        <v>64</v>
      </c>
      <c r="Y47" s="246" t="s">
        <v>180</v>
      </c>
      <c r="Z47" s="246">
        <f>Z45+Z46</f>
        <v>60</v>
      </c>
      <c r="AA47" s="246" t="s">
        <v>180</v>
      </c>
      <c r="AB47" s="246">
        <f>AB45+AB46</f>
        <v>55</v>
      </c>
      <c r="AC47" s="246" t="s">
        <v>178</v>
      </c>
      <c r="AD47" s="246">
        <f>AD45+AD46</f>
        <v>41</v>
      </c>
      <c r="AE47" s="246" t="s">
        <v>174</v>
      </c>
      <c r="AF47" s="246">
        <f>AF45+AF46</f>
        <v>76</v>
      </c>
      <c r="AG47" s="246" t="s">
        <v>184</v>
      </c>
      <c r="AH47" s="246">
        <f>AH45+AH46</f>
        <v>34</v>
      </c>
      <c r="AI47" s="246" t="s">
        <v>31</v>
      </c>
      <c r="AJ47" s="246">
        <f>AJ45+AJ46</f>
        <v>26</v>
      </c>
      <c r="AK47" s="245" t="s">
        <v>31</v>
      </c>
      <c r="AL47" s="245">
        <f>AL45+AL46</f>
        <v>33</v>
      </c>
      <c r="AM47" s="231" t="s">
        <v>31</v>
      </c>
      <c r="AN47" s="232">
        <v>7</v>
      </c>
      <c r="AO47" s="231">
        <v>3</v>
      </c>
      <c r="AP47" s="231">
        <v>4</v>
      </c>
      <c r="AQ47" s="231">
        <v>4</v>
      </c>
      <c r="AR47" s="231">
        <v>1</v>
      </c>
      <c r="AS47" s="231">
        <v>4</v>
      </c>
      <c r="AT47" s="231">
        <v>3</v>
      </c>
      <c r="AU47" s="231">
        <v>0</v>
      </c>
      <c r="AV47" s="231">
        <v>0</v>
      </c>
    </row>
    <row r="48" spans="1:48" ht="15">
      <c r="A48" s="242" t="s">
        <v>25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3"/>
      <c r="AL48" s="243"/>
      <c r="AM48" s="231"/>
      <c r="AN48" s="232">
        <v>2</v>
      </c>
      <c r="AO48" s="231"/>
      <c r="AP48" s="231"/>
      <c r="AQ48" s="231"/>
      <c r="AR48" s="231"/>
      <c r="AS48" s="231"/>
      <c r="AT48" s="231"/>
      <c r="AU48" s="231"/>
      <c r="AV48" s="231"/>
    </row>
    <row r="49" spans="1:48" ht="15.75" thickBot="1">
      <c r="A49" s="242" t="s">
        <v>26</v>
      </c>
      <c r="B49" s="233">
        <f>B41+B42+B43+B44+B44+B47+B48</f>
        <v>477</v>
      </c>
      <c r="C49" s="233" t="s">
        <v>191</v>
      </c>
      <c r="D49" s="233">
        <f>D41+D42+D43+D44+D44+D47+D48</f>
        <v>243</v>
      </c>
      <c r="E49" s="233"/>
      <c r="F49" s="233">
        <f>F41+F42+F43+F44+F44+F47+F48</f>
        <v>276</v>
      </c>
      <c r="G49" s="233"/>
      <c r="H49" s="233">
        <f>H41+H42+H43+H44+H44+H47+H48</f>
        <v>106</v>
      </c>
      <c r="I49" s="233"/>
      <c r="J49" s="233">
        <f>J41+J42+J43+J44+J44+J47+J48</f>
        <v>66</v>
      </c>
      <c r="K49" s="233"/>
      <c r="L49" s="233">
        <f>L41+L42+L43+L44+L44+L47+L48</f>
        <v>0</v>
      </c>
      <c r="M49" s="233"/>
      <c r="N49" s="233">
        <f>N41+N42+N43+N44+N44+N47+N48</f>
        <v>189</v>
      </c>
      <c r="O49" s="233"/>
      <c r="P49" s="233">
        <f>P41+P42+P43+P44+P44+P47+P48</f>
        <v>322</v>
      </c>
      <c r="Q49" s="233"/>
      <c r="R49" s="233">
        <f>R41+R42+R43+R44+R44+R47+R48</f>
        <v>268</v>
      </c>
      <c r="S49" s="233"/>
      <c r="T49" s="233">
        <f>T41+T42+T43+T44+T44+T47+T48</f>
        <v>67</v>
      </c>
      <c r="U49" s="233"/>
      <c r="V49" s="233">
        <f>V41+V42+V43+V44+V44+V47+V48</f>
        <v>75</v>
      </c>
      <c r="W49" s="233"/>
      <c r="X49" s="233">
        <f>X41+X42+X43+X44+X44+X47+X48</f>
        <v>369</v>
      </c>
      <c r="Y49" s="233"/>
      <c r="Z49" s="233">
        <f>Z41+Z42+Z43+Z44+Z44+Z47+Z48</f>
        <v>384</v>
      </c>
      <c r="AA49" s="233"/>
      <c r="AB49" s="233">
        <f>AB41+AB42+AB43+AB44+AB44+AB47+AB48</f>
        <v>291</v>
      </c>
      <c r="AC49" s="233"/>
      <c r="AD49" s="233">
        <f>AD41+AD42+AD43+AD44+AD44+AD47+AD48</f>
        <v>204</v>
      </c>
      <c r="AE49" s="233"/>
      <c r="AF49" s="233">
        <f>AF41+AF42+AF43+AF44+AF44+AF47+AF48</f>
        <v>374</v>
      </c>
      <c r="AG49" s="233"/>
      <c r="AH49" s="233">
        <f>AH41+AH42+AH43+AH44+AH44+AH47+AH48</f>
        <v>114</v>
      </c>
      <c r="AI49" s="233"/>
      <c r="AJ49" s="233">
        <f>AJ41+AJ42+AJ43+AJ44+AJ44+AJ47+AJ48</f>
        <v>72</v>
      </c>
      <c r="AK49" s="241"/>
      <c r="AL49" s="241">
        <f>AL41+AL42+AL43+AL44+AL44+AL47+AL48</f>
        <v>102</v>
      </c>
      <c r="AM49" s="231"/>
      <c r="AN49" s="232">
        <f>(SUM(AN41:AN48)/19)</f>
        <v>1.9473684210526316</v>
      </c>
      <c r="AO49" s="240"/>
      <c r="AP49" s="240"/>
      <c r="AQ49" s="240"/>
      <c r="AR49" s="240"/>
      <c r="AS49" s="240"/>
      <c r="AT49" s="240"/>
      <c r="AU49" s="240"/>
      <c r="AV49" s="240"/>
    </row>
    <row r="50" spans="2:48" ht="15">
      <c r="B50" s="237">
        <f>B49/600*100</f>
        <v>79.5</v>
      </c>
      <c r="C50" s="236"/>
      <c r="D50" s="235">
        <f>D49/600*100</f>
        <v>40.5</v>
      </c>
      <c r="E50" s="235"/>
      <c r="F50" s="235">
        <f>F49/600*100</f>
        <v>46</v>
      </c>
      <c r="G50" s="235"/>
      <c r="H50" s="235">
        <f>H49/600*100</f>
        <v>17.666666666666668</v>
      </c>
      <c r="I50" s="235"/>
      <c r="J50" s="235">
        <f>J49/600*100</f>
        <v>11</v>
      </c>
      <c r="K50" s="235"/>
      <c r="L50" s="235">
        <f>L49/600*100</f>
        <v>0</v>
      </c>
      <c r="M50" s="235"/>
      <c r="N50" s="235">
        <f>N49/600*100</f>
        <v>31.5</v>
      </c>
      <c r="O50" s="235"/>
      <c r="P50" s="235">
        <f>P49/600*100</f>
        <v>53.666666666666664</v>
      </c>
      <c r="Q50" s="235"/>
      <c r="R50" s="235">
        <f>R49/600*100</f>
        <v>44.666666666666664</v>
      </c>
      <c r="S50" s="235"/>
      <c r="T50" s="235">
        <f>T49/600*100</f>
        <v>11.166666666666666</v>
      </c>
      <c r="U50" s="234"/>
      <c r="V50" s="239">
        <f>V49/600*100</f>
        <v>12.5</v>
      </c>
      <c r="W50" s="238"/>
      <c r="X50" s="237">
        <f>X49/600*100</f>
        <v>61.5</v>
      </c>
      <c r="Y50" s="236"/>
      <c r="Z50" s="235">
        <f>Z49/600*100</f>
        <v>64</v>
      </c>
      <c r="AA50" s="235"/>
      <c r="AB50" s="235">
        <f>AB49/600*100</f>
        <v>48.5</v>
      </c>
      <c r="AC50" s="235"/>
      <c r="AD50" s="235">
        <f>AD49/600*100</f>
        <v>34</v>
      </c>
      <c r="AE50" s="235"/>
      <c r="AF50" s="235">
        <f>AF49/600*100</f>
        <v>62.33333333333333</v>
      </c>
      <c r="AG50" s="235"/>
      <c r="AH50" s="235">
        <f>AH49/600*100</f>
        <v>19</v>
      </c>
      <c r="AI50" s="235"/>
      <c r="AJ50" s="235">
        <f>AJ49/600*100</f>
        <v>12</v>
      </c>
      <c r="AK50" s="234"/>
      <c r="AL50" s="234">
        <f>AL49/600*100</f>
        <v>17</v>
      </c>
      <c r="AM50" s="233"/>
      <c r="AN50" s="232"/>
      <c r="AO50" s="231">
        <v>2</v>
      </c>
      <c r="AP50" s="231">
        <v>0</v>
      </c>
      <c r="AQ50" s="231">
        <v>5</v>
      </c>
      <c r="AR50" s="231">
        <v>4</v>
      </c>
      <c r="AS50" s="231">
        <v>2</v>
      </c>
      <c r="AT50" s="231">
        <v>2</v>
      </c>
      <c r="AU50" s="231">
        <v>2</v>
      </c>
      <c r="AV50" s="231">
        <v>2</v>
      </c>
    </row>
    <row r="51" spans="2:39" ht="15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</row>
    <row r="53" spans="2:48" ht="23.25">
      <c r="B53" s="277"/>
      <c r="C53" s="277"/>
      <c r="D53" s="279" t="s">
        <v>192</v>
      </c>
      <c r="E53" s="279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8" t="s">
        <v>32</v>
      </c>
      <c r="AG53" s="278"/>
      <c r="AH53" s="277"/>
      <c r="AI53" s="277"/>
      <c r="AJ53" s="277"/>
      <c r="AK53" s="277"/>
      <c r="AL53" s="277"/>
      <c r="AM53" s="277"/>
      <c r="AO53" s="222"/>
      <c r="AP53" s="222"/>
      <c r="AQ53" s="222"/>
      <c r="AR53" s="222"/>
      <c r="AS53" s="222"/>
      <c r="AT53" s="222"/>
      <c r="AU53" s="222"/>
      <c r="AV53" s="222"/>
    </row>
    <row r="54" spans="2:48" ht="23.25">
      <c r="B54" s="275">
        <v>1001</v>
      </c>
      <c r="C54" s="275"/>
      <c r="D54" s="275">
        <v>1001</v>
      </c>
      <c r="E54" s="275"/>
      <c r="F54" s="275">
        <v>1002</v>
      </c>
      <c r="G54" s="275"/>
      <c r="H54" s="275">
        <v>1002</v>
      </c>
      <c r="I54" s="275"/>
      <c r="J54" s="275">
        <v>1003</v>
      </c>
      <c r="K54" s="275"/>
      <c r="L54" s="275">
        <v>1004</v>
      </c>
      <c r="M54" s="275"/>
      <c r="N54" s="275">
        <v>1005</v>
      </c>
      <c r="O54" s="275"/>
      <c r="P54" s="275">
        <v>1006</v>
      </c>
      <c r="Q54" s="275"/>
      <c r="R54" s="275">
        <v>1007</v>
      </c>
      <c r="S54" s="275"/>
      <c r="T54" s="275">
        <v>1008</v>
      </c>
      <c r="U54" s="275"/>
      <c r="V54" s="275">
        <v>1009</v>
      </c>
      <c r="W54" s="275"/>
      <c r="X54" s="275">
        <v>1003</v>
      </c>
      <c r="Y54" s="275"/>
      <c r="Z54" s="275">
        <v>1004</v>
      </c>
      <c r="AA54" s="275"/>
      <c r="AB54" s="275">
        <v>1005</v>
      </c>
      <c r="AC54" s="275"/>
      <c r="AD54" s="275">
        <v>1006</v>
      </c>
      <c r="AE54" s="275"/>
      <c r="AF54" s="275">
        <v>1007</v>
      </c>
      <c r="AG54" s="275"/>
      <c r="AH54" s="275">
        <v>1010</v>
      </c>
      <c r="AI54" s="276"/>
      <c r="AJ54" s="276">
        <v>1011</v>
      </c>
      <c r="AK54" s="276"/>
      <c r="AL54" s="275">
        <v>1012</v>
      </c>
      <c r="AM54" s="182"/>
      <c r="AN54" s="226"/>
      <c r="AO54" s="226"/>
      <c r="AP54" s="226"/>
      <c r="AQ54" s="226"/>
      <c r="AR54" s="226"/>
      <c r="AS54" s="226"/>
      <c r="AT54" s="226"/>
      <c r="AU54" s="226"/>
      <c r="AV54" s="226"/>
    </row>
    <row r="55" spans="1:48" ht="50.25">
      <c r="A55" s="274"/>
      <c r="B55" s="273" t="s">
        <v>0</v>
      </c>
      <c r="C55" s="273"/>
      <c r="D55" s="272" t="s">
        <v>8</v>
      </c>
      <c r="E55" s="272"/>
      <c r="F55" s="272" t="s">
        <v>10</v>
      </c>
      <c r="G55" s="272"/>
      <c r="H55" s="272" t="s">
        <v>11</v>
      </c>
      <c r="I55" s="272"/>
      <c r="J55" s="273" t="s">
        <v>16</v>
      </c>
      <c r="K55" s="273"/>
      <c r="L55" s="273" t="s">
        <v>18</v>
      </c>
      <c r="M55" s="273"/>
      <c r="N55" s="273" t="s">
        <v>12</v>
      </c>
      <c r="O55" s="273"/>
      <c r="P55" s="273" t="s">
        <v>3</v>
      </c>
      <c r="Q55" s="273"/>
      <c r="R55" s="273" t="s">
        <v>6</v>
      </c>
      <c r="S55" s="273"/>
      <c r="T55" s="273" t="s">
        <v>13</v>
      </c>
      <c r="U55" s="273"/>
      <c r="V55" s="273" t="s">
        <v>14</v>
      </c>
      <c r="W55" s="273"/>
      <c r="X55" s="273" t="s">
        <v>2</v>
      </c>
      <c r="Y55" s="273"/>
      <c r="Z55" s="273" t="s">
        <v>1</v>
      </c>
      <c r="AA55" s="273"/>
      <c r="AB55" s="273" t="s">
        <v>4</v>
      </c>
      <c r="AC55" s="273"/>
      <c r="AD55" s="273" t="s">
        <v>9</v>
      </c>
      <c r="AE55" s="273"/>
      <c r="AF55" s="273" t="s">
        <v>5</v>
      </c>
      <c r="AG55" s="273"/>
      <c r="AH55" s="272" t="s">
        <v>7</v>
      </c>
      <c r="AI55" s="271"/>
      <c r="AJ55" s="270" t="s">
        <v>15</v>
      </c>
      <c r="AK55" s="270"/>
      <c r="AL55" s="270" t="s">
        <v>17</v>
      </c>
      <c r="AM55" s="270"/>
      <c r="AN55" s="269" t="s">
        <v>29</v>
      </c>
      <c r="AO55" s="471" t="s">
        <v>36</v>
      </c>
      <c r="AP55" s="471"/>
      <c r="AQ55" s="471" t="s">
        <v>33</v>
      </c>
      <c r="AR55" s="471"/>
      <c r="AS55" s="471" t="s">
        <v>34</v>
      </c>
      <c r="AT55" s="471"/>
      <c r="AU55" s="471" t="s">
        <v>35</v>
      </c>
      <c r="AV55" s="471"/>
    </row>
    <row r="56" spans="2:48" ht="15">
      <c r="B56" s="268" t="s">
        <v>31</v>
      </c>
      <c r="C56" s="268"/>
      <c r="D56" s="267"/>
      <c r="E56" s="267"/>
      <c r="F56" s="268" t="s">
        <v>31</v>
      </c>
      <c r="G56" s="268"/>
      <c r="H56" s="267"/>
      <c r="I56" s="267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 t="s">
        <v>31</v>
      </c>
      <c r="Y56" s="268"/>
      <c r="Z56" s="268" t="s">
        <v>31</v>
      </c>
      <c r="AA56" s="268"/>
      <c r="AB56" s="268" t="s">
        <v>31</v>
      </c>
      <c r="AC56" s="268"/>
      <c r="AD56" s="268" t="s">
        <v>31</v>
      </c>
      <c r="AE56" s="268"/>
      <c r="AF56" s="268" t="s">
        <v>31</v>
      </c>
      <c r="AG56" s="268"/>
      <c r="AH56" s="267"/>
      <c r="AI56" s="266"/>
      <c r="AJ56" s="265"/>
      <c r="AK56" s="265"/>
      <c r="AL56" s="265"/>
      <c r="AM56" s="264"/>
      <c r="AN56" s="259"/>
      <c r="AO56" s="258" t="s">
        <v>27</v>
      </c>
      <c r="AP56" s="258" t="s">
        <v>30</v>
      </c>
      <c r="AQ56" s="258" t="s">
        <v>27</v>
      </c>
      <c r="AR56" s="258" t="s">
        <v>30</v>
      </c>
      <c r="AS56" s="258" t="s">
        <v>27</v>
      </c>
      <c r="AT56" s="258" t="s">
        <v>30</v>
      </c>
      <c r="AU56" s="258" t="s">
        <v>27</v>
      </c>
      <c r="AV56" s="258" t="s">
        <v>30</v>
      </c>
    </row>
    <row r="57" spans="2:48" ht="15">
      <c r="B57" s="262" t="s">
        <v>27</v>
      </c>
      <c r="C57" s="262"/>
      <c r="D57" s="263" t="s">
        <v>27</v>
      </c>
      <c r="E57" s="263"/>
      <c r="F57" s="262" t="s">
        <v>27</v>
      </c>
      <c r="G57" s="262"/>
      <c r="H57" s="263" t="s">
        <v>27</v>
      </c>
      <c r="I57" s="263"/>
      <c r="J57" s="263" t="s">
        <v>27</v>
      </c>
      <c r="K57" s="263"/>
      <c r="L57" s="263" t="s">
        <v>27</v>
      </c>
      <c r="M57" s="263"/>
      <c r="N57" s="263" t="s">
        <v>27</v>
      </c>
      <c r="O57" s="263"/>
      <c r="P57" s="262" t="s">
        <v>27</v>
      </c>
      <c r="Q57" s="262"/>
      <c r="R57" s="263" t="s">
        <v>27</v>
      </c>
      <c r="S57" s="263"/>
      <c r="T57" s="262" t="s">
        <v>27</v>
      </c>
      <c r="U57" s="262"/>
      <c r="V57" s="263" t="s">
        <v>27</v>
      </c>
      <c r="W57" s="263"/>
      <c r="X57" s="262" t="s">
        <v>30</v>
      </c>
      <c r="Y57" s="262"/>
      <c r="Z57" s="262" t="s">
        <v>30</v>
      </c>
      <c r="AA57" s="262"/>
      <c r="AB57" s="262" t="s">
        <v>30</v>
      </c>
      <c r="AC57" s="262"/>
      <c r="AD57" s="263" t="s">
        <v>30</v>
      </c>
      <c r="AE57" s="263"/>
      <c r="AF57" s="262" t="s">
        <v>30</v>
      </c>
      <c r="AG57" s="262"/>
      <c r="AH57" s="262" t="s">
        <v>30</v>
      </c>
      <c r="AI57" s="262"/>
      <c r="AJ57" s="262" t="s">
        <v>30</v>
      </c>
      <c r="AK57" s="261"/>
      <c r="AL57" s="261" t="s">
        <v>30</v>
      </c>
      <c r="AM57" s="260"/>
      <c r="AN57" s="259"/>
      <c r="AO57" s="258"/>
      <c r="AP57" s="258"/>
      <c r="AQ57" s="258"/>
      <c r="AR57" s="258"/>
      <c r="AS57" s="258"/>
      <c r="AT57" s="258"/>
      <c r="AU57" s="258"/>
      <c r="AV57" s="258"/>
    </row>
    <row r="58" spans="1:48" ht="15">
      <c r="A58" s="242" t="s">
        <v>19</v>
      </c>
      <c r="B58" s="60"/>
      <c r="C58" s="60"/>
      <c r="D58" s="60"/>
      <c r="E58" s="60"/>
      <c r="F58" s="257"/>
      <c r="G58" s="257"/>
      <c r="H58" s="257"/>
      <c r="I58" s="257"/>
      <c r="J58" s="60"/>
      <c r="K58" s="60"/>
      <c r="L58" s="257"/>
      <c r="M58" s="257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257"/>
      <c r="Y58" s="257"/>
      <c r="Z58" s="60"/>
      <c r="AA58" s="60"/>
      <c r="AB58" s="257"/>
      <c r="AC58" s="257"/>
      <c r="AD58" s="60"/>
      <c r="AE58" s="60"/>
      <c r="AF58" s="60"/>
      <c r="AG58" s="60"/>
      <c r="AH58" s="60"/>
      <c r="AI58" s="60"/>
      <c r="AJ58" s="257"/>
      <c r="AK58" s="257"/>
      <c r="AL58" s="62"/>
      <c r="AM58" s="60"/>
      <c r="AN58" s="256"/>
      <c r="AO58" s="231"/>
      <c r="AP58" s="231"/>
      <c r="AQ58" s="231"/>
      <c r="AR58" s="231"/>
      <c r="AS58" s="231"/>
      <c r="AT58" s="231"/>
      <c r="AU58" s="231"/>
      <c r="AV58" s="231"/>
    </row>
    <row r="59" spans="1:48" ht="15">
      <c r="A59" s="242" t="s">
        <v>20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50"/>
      <c r="AL59" s="250"/>
      <c r="AM59" s="231"/>
      <c r="AN59" s="232"/>
      <c r="AO59" s="231"/>
      <c r="AP59" s="231"/>
      <c r="AQ59" s="231"/>
      <c r="AR59" s="231"/>
      <c r="AS59" s="231"/>
      <c r="AT59" s="231"/>
      <c r="AU59" s="231"/>
      <c r="AV59" s="231"/>
    </row>
    <row r="60" spans="1:48" ht="15">
      <c r="A60" s="242" t="s">
        <v>21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50"/>
      <c r="AL60" s="250"/>
      <c r="AM60" s="231"/>
      <c r="AN60" s="232"/>
      <c r="AO60" s="231"/>
      <c r="AP60" s="231"/>
      <c r="AQ60" s="231"/>
      <c r="AR60" s="231"/>
      <c r="AS60" s="231"/>
      <c r="AT60" s="231"/>
      <c r="AU60" s="231"/>
      <c r="AV60" s="231"/>
    </row>
    <row r="61" spans="1:48" ht="15.75" thickBot="1">
      <c r="A61" s="242" t="s">
        <v>22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41"/>
      <c r="AL61" s="241"/>
      <c r="AM61" s="231"/>
      <c r="AN61" s="232"/>
      <c r="AO61" s="231"/>
      <c r="AP61" s="231"/>
      <c r="AQ61" s="231"/>
      <c r="AR61" s="231"/>
      <c r="AS61" s="231"/>
      <c r="AT61" s="231"/>
      <c r="AU61" s="231"/>
      <c r="AV61" s="231"/>
    </row>
    <row r="62" spans="1:48" ht="15">
      <c r="A62" s="249" t="s">
        <v>23</v>
      </c>
      <c r="B62" s="255"/>
      <c r="C62" s="254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2"/>
      <c r="AL62" s="252"/>
      <c r="AM62" s="231"/>
      <c r="AN62" s="232"/>
      <c r="AO62" s="231"/>
      <c r="AP62" s="231"/>
      <c r="AQ62" s="231"/>
      <c r="AR62" s="231"/>
      <c r="AS62" s="231"/>
      <c r="AT62" s="231"/>
      <c r="AU62" s="231"/>
      <c r="AV62" s="231"/>
    </row>
    <row r="63" spans="1:48" ht="15">
      <c r="A63" s="249" t="s">
        <v>24</v>
      </c>
      <c r="B63" s="251"/>
      <c r="C63" s="232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50"/>
      <c r="AL63" s="250"/>
      <c r="AM63" s="231"/>
      <c r="AN63" s="232"/>
      <c r="AO63" s="231"/>
      <c r="AP63" s="231"/>
      <c r="AQ63" s="231"/>
      <c r="AR63" s="231"/>
      <c r="AS63" s="231"/>
      <c r="AT63" s="231"/>
      <c r="AU63" s="231"/>
      <c r="AV63" s="231"/>
    </row>
    <row r="64" spans="1:48" ht="15.75" thickBot="1">
      <c r="A64" s="249" t="s">
        <v>28</v>
      </c>
      <c r="B64" s="248">
        <f>B62+B63</f>
        <v>0</v>
      </c>
      <c r="C64" s="247" t="s">
        <v>185</v>
      </c>
      <c r="D64" s="246">
        <f>D62+D63</f>
        <v>0</v>
      </c>
      <c r="E64" s="246" t="s">
        <v>180</v>
      </c>
      <c r="F64" s="246">
        <f>F62+F63</f>
        <v>0</v>
      </c>
      <c r="G64" s="246" t="s">
        <v>178</v>
      </c>
      <c r="H64" s="246">
        <f>H62+H63</f>
        <v>0</v>
      </c>
      <c r="I64" s="246" t="s">
        <v>174</v>
      </c>
      <c r="J64" s="246">
        <f>J62+J63</f>
        <v>0</v>
      </c>
      <c r="K64" s="246" t="s">
        <v>31</v>
      </c>
      <c r="L64" s="246">
        <f>L62+L63</f>
        <v>0</v>
      </c>
      <c r="M64" s="246"/>
      <c r="N64" s="246">
        <f>N62+N63</f>
        <v>0</v>
      </c>
      <c r="O64" s="246" t="s">
        <v>180</v>
      </c>
      <c r="P64" s="246">
        <f>P62+P63</f>
        <v>0</v>
      </c>
      <c r="Q64" s="246" t="s">
        <v>185</v>
      </c>
      <c r="R64" s="246">
        <f>R62+R63</f>
        <v>0</v>
      </c>
      <c r="S64" s="246" t="s">
        <v>182</v>
      </c>
      <c r="T64" s="246">
        <f>T62+T63</f>
        <v>0</v>
      </c>
      <c r="U64" s="246"/>
      <c r="V64" s="246">
        <f>V62+V63</f>
        <v>0</v>
      </c>
      <c r="W64" s="246" t="s">
        <v>31</v>
      </c>
      <c r="X64" s="246">
        <f>X62+X63</f>
        <v>0</v>
      </c>
      <c r="Y64" s="246" t="s">
        <v>180</v>
      </c>
      <c r="Z64" s="246">
        <f>Z62+Z63</f>
        <v>0</v>
      </c>
      <c r="AA64" s="246" t="s">
        <v>180</v>
      </c>
      <c r="AB64" s="246">
        <f>AB62+AB63</f>
        <v>0</v>
      </c>
      <c r="AC64" s="246" t="s">
        <v>178</v>
      </c>
      <c r="AD64" s="246">
        <f>AD62+AD63</f>
        <v>0</v>
      </c>
      <c r="AE64" s="246" t="s">
        <v>174</v>
      </c>
      <c r="AF64" s="246">
        <f>AF62+AF63</f>
        <v>0</v>
      </c>
      <c r="AG64" s="246" t="s">
        <v>184</v>
      </c>
      <c r="AH64" s="246">
        <f>AH62+AH63</f>
        <v>0</v>
      </c>
      <c r="AI64" s="246" t="s">
        <v>31</v>
      </c>
      <c r="AJ64" s="246">
        <f>AJ62+AJ63</f>
        <v>0</v>
      </c>
      <c r="AK64" s="245" t="s">
        <v>31</v>
      </c>
      <c r="AL64" s="245">
        <f>AL62+AL63</f>
        <v>0</v>
      </c>
      <c r="AM64" s="231" t="s">
        <v>31</v>
      </c>
      <c r="AN64" s="232">
        <v>7</v>
      </c>
      <c r="AO64" s="231">
        <v>3</v>
      </c>
      <c r="AP64" s="231">
        <v>4</v>
      </c>
      <c r="AQ64" s="231">
        <v>4</v>
      </c>
      <c r="AR64" s="231">
        <v>1</v>
      </c>
      <c r="AS64" s="231">
        <v>4</v>
      </c>
      <c r="AT64" s="231">
        <v>3</v>
      </c>
      <c r="AU64" s="231">
        <v>0</v>
      </c>
      <c r="AV64" s="231">
        <v>0</v>
      </c>
    </row>
    <row r="65" spans="1:48" ht="15">
      <c r="A65" s="242" t="s">
        <v>25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3"/>
      <c r="AL65" s="243"/>
      <c r="AM65" s="231"/>
      <c r="AN65" s="232">
        <v>2</v>
      </c>
      <c r="AO65" s="231"/>
      <c r="AP65" s="231"/>
      <c r="AQ65" s="231"/>
      <c r="AR65" s="231"/>
      <c r="AS65" s="231"/>
      <c r="AT65" s="231"/>
      <c r="AU65" s="231"/>
      <c r="AV65" s="231"/>
    </row>
    <row r="66" spans="1:48" ht="15.75" thickBot="1">
      <c r="A66" s="242" t="s">
        <v>26</v>
      </c>
      <c r="B66" s="233">
        <f>B58+B59+B60+B61+B61+B64+B65</f>
        <v>0</v>
      </c>
      <c r="C66" s="233" t="s">
        <v>191</v>
      </c>
      <c r="D66" s="233">
        <f>D58+D59+D60+D61+D61+D64+D65</f>
        <v>0</v>
      </c>
      <c r="E66" s="233"/>
      <c r="F66" s="233">
        <f>F58+F59+F60+F61+F61+F64+F65</f>
        <v>0</v>
      </c>
      <c r="G66" s="233"/>
      <c r="H66" s="233">
        <f>H58+H59+H60+H61+H61+H64+H65</f>
        <v>0</v>
      </c>
      <c r="I66" s="233"/>
      <c r="J66" s="233">
        <f>J58+J59+J60+J61+J61+J64+J65</f>
        <v>0</v>
      </c>
      <c r="K66" s="233"/>
      <c r="L66" s="233">
        <f>L58+L59+L60+L61+L61+L64+L65</f>
        <v>0</v>
      </c>
      <c r="M66" s="233"/>
      <c r="N66" s="233">
        <f>N58+N59+N60+N61+N61+N64+N65</f>
        <v>0</v>
      </c>
      <c r="O66" s="233"/>
      <c r="P66" s="233">
        <f>P58+P59+P60+P61+P61+P64+P65</f>
        <v>0</v>
      </c>
      <c r="Q66" s="233"/>
      <c r="R66" s="233">
        <f>R58+R59+R60+R61+R61+R64+R65</f>
        <v>0</v>
      </c>
      <c r="S66" s="233"/>
      <c r="T66" s="233">
        <f>T58+T59+T60+T61+T61+T64+T65</f>
        <v>0</v>
      </c>
      <c r="U66" s="233"/>
      <c r="V66" s="233">
        <f>V58+V59+V60+V61+V61+V64+V65</f>
        <v>0</v>
      </c>
      <c r="W66" s="233"/>
      <c r="X66" s="233">
        <f>X58+X59+X60+X61+X61+X64+X65</f>
        <v>0</v>
      </c>
      <c r="Y66" s="233"/>
      <c r="Z66" s="233">
        <f>Z58+Z59+Z60+Z61+Z61+Z64+Z65</f>
        <v>0</v>
      </c>
      <c r="AA66" s="233"/>
      <c r="AB66" s="233">
        <f>AB58+AB59+AB60+AB61+AB61+AB64+AB65</f>
        <v>0</v>
      </c>
      <c r="AC66" s="233"/>
      <c r="AD66" s="233">
        <f>AD58+AD59+AD60+AD61+AD61+AD64+AD65</f>
        <v>0</v>
      </c>
      <c r="AE66" s="233"/>
      <c r="AF66" s="233">
        <f>AF58+AF59+AF60+AF61+AF61+AF64+AF65</f>
        <v>0</v>
      </c>
      <c r="AG66" s="233"/>
      <c r="AH66" s="233">
        <f>AH58+AH59+AH60+AH61+AH61+AH64+AH65</f>
        <v>0</v>
      </c>
      <c r="AI66" s="233"/>
      <c r="AJ66" s="233">
        <f>AJ58+AJ59+AJ60+AJ61+AJ61+AJ64+AJ65</f>
        <v>0</v>
      </c>
      <c r="AK66" s="241"/>
      <c r="AL66" s="241">
        <f>AL58+AL59+AL60+AL61+AL61+AL64+AL65</f>
        <v>0</v>
      </c>
      <c r="AM66" s="231"/>
      <c r="AN66" s="232">
        <f>(SUM(AN58:AN65)/19)</f>
        <v>0.47368421052631576</v>
      </c>
      <c r="AO66" s="240"/>
      <c r="AP66" s="240"/>
      <c r="AQ66" s="240"/>
      <c r="AR66" s="240"/>
      <c r="AS66" s="240"/>
      <c r="AT66" s="240"/>
      <c r="AU66" s="240"/>
      <c r="AV66" s="240"/>
    </row>
    <row r="67" spans="2:48" ht="15">
      <c r="B67" s="237">
        <f>B66/600*100</f>
        <v>0</v>
      </c>
      <c r="C67" s="236"/>
      <c r="D67" s="235">
        <f>D66/600*100</f>
        <v>0</v>
      </c>
      <c r="E67" s="235"/>
      <c r="F67" s="235">
        <f>F66/600*100</f>
        <v>0</v>
      </c>
      <c r="G67" s="235"/>
      <c r="H67" s="235">
        <f>H66/600*100</f>
        <v>0</v>
      </c>
      <c r="I67" s="235"/>
      <c r="J67" s="235">
        <f>J66/600*100</f>
        <v>0</v>
      </c>
      <c r="K67" s="235"/>
      <c r="L67" s="235">
        <f>L66/600*100</f>
        <v>0</v>
      </c>
      <c r="M67" s="235"/>
      <c r="N67" s="235">
        <f>N66/600*100</f>
        <v>0</v>
      </c>
      <c r="O67" s="235"/>
      <c r="P67" s="235">
        <f>P66/600*100</f>
        <v>0</v>
      </c>
      <c r="Q67" s="235"/>
      <c r="R67" s="235">
        <f>R66/600*100</f>
        <v>0</v>
      </c>
      <c r="S67" s="235"/>
      <c r="T67" s="235">
        <f>T66/600*100</f>
        <v>0</v>
      </c>
      <c r="U67" s="234"/>
      <c r="V67" s="239">
        <f>V66/600*100</f>
        <v>0</v>
      </c>
      <c r="W67" s="238"/>
      <c r="X67" s="237">
        <f>X66/600*100</f>
        <v>0</v>
      </c>
      <c r="Y67" s="236"/>
      <c r="Z67" s="235">
        <f>Z66/600*100</f>
        <v>0</v>
      </c>
      <c r="AA67" s="235"/>
      <c r="AB67" s="235">
        <f>AB66/600*100</f>
        <v>0</v>
      </c>
      <c r="AC67" s="235"/>
      <c r="AD67" s="235">
        <f>AD66/600*100</f>
        <v>0</v>
      </c>
      <c r="AE67" s="235"/>
      <c r="AF67" s="235">
        <f>AF66/600*100</f>
        <v>0</v>
      </c>
      <c r="AG67" s="235"/>
      <c r="AH67" s="235">
        <f>AH66/600*100</f>
        <v>0</v>
      </c>
      <c r="AI67" s="235"/>
      <c r="AJ67" s="235">
        <f>AJ66/600*100</f>
        <v>0</v>
      </c>
      <c r="AK67" s="234"/>
      <c r="AL67" s="234">
        <f>AL66/600*100</f>
        <v>0</v>
      </c>
      <c r="AM67" s="233"/>
      <c r="AN67" s="232"/>
      <c r="AO67" s="231">
        <v>2</v>
      </c>
      <c r="AP67" s="231">
        <v>0</v>
      </c>
      <c r="AQ67" s="231">
        <v>5</v>
      </c>
      <c r="AR67" s="231">
        <v>4</v>
      </c>
      <c r="AS67" s="231">
        <v>2</v>
      </c>
      <c r="AT67" s="231">
        <v>2</v>
      </c>
      <c r="AU67" s="231">
        <v>2</v>
      </c>
      <c r="AV67" s="231">
        <v>2</v>
      </c>
    </row>
    <row r="68" spans="2:39" ht="15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</row>
    <row r="70" spans="2:10" ht="15">
      <c r="B70" s="473" t="s">
        <v>190</v>
      </c>
      <c r="C70" s="474"/>
      <c r="D70" s="473" t="s">
        <v>189</v>
      </c>
      <c r="E70" s="474"/>
      <c r="F70" s="473" t="s">
        <v>188</v>
      </c>
      <c r="G70" s="474"/>
      <c r="H70" s="228"/>
      <c r="I70" s="475" t="s">
        <v>187</v>
      </c>
      <c r="J70" s="476"/>
    </row>
    <row r="71" spans="2:10" ht="15">
      <c r="B71" s="473" t="s">
        <v>186</v>
      </c>
      <c r="C71" s="474"/>
      <c r="D71" s="473">
        <v>10</v>
      </c>
      <c r="E71" s="474"/>
      <c r="F71" s="228">
        <v>90</v>
      </c>
      <c r="G71" s="229">
        <v>100</v>
      </c>
      <c r="H71" s="228"/>
      <c r="I71" s="228">
        <v>92</v>
      </c>
      <c r="J71" s="229">
        <v>100</v>
      </c>
    </row>
    <row r="72" spans="2:10" ht="15">
      <c r="B72" s="473" t="s">
        <v>185</v>
      </c>
      <c r="C72" s="474"/>
      <c r="D72" s="473">
        <v>9</v>
      </c>
      <c r="E72" s="474"/>
      <c r="F72" s="228">
        <v>80</v>
      </c>
      <c r="G72" s="228">
        <v>89</v>
      </c>
      <c r="H72" s="228"/>
      <c r="I72" s="228">
        <v>83</v>
      </c>
      <c r="J72" s="228">
        <v>91</v>
      </c>
    </row>
    <row r="73" spans="2:33" ht="15">
      <c r="B73" s="473" t="s">
        <v>184</v>
      </c>
      <c r="C73" s="474"/>
      <c r="D73" s="473">
        <v>8</v>
      </c>
      <c r="E73" s="474"/>
      <c r="F73" s="228">
        <v>70</v>
      </c>
      <c r="G73" s="228">
        <v>79</v>
      </c>
      <c r="H73" s="228"/>
      <c r="I73" s="228">
        <v>75</v>
      </c>
      <c r="J73" s="228">
        <v>82</v>
      </c>
      <c r="AA73" s="226" t="s">
        <v>183</v>
      </c>
      <c r="AD73" s="226">
        <v>3</v>
      </c>
      <c r="AE73" s="226" t="s">
        <v>167</v>
      </c>
      <c r="AF73" s="228">
        <v>35</v>
      </c>
      <c r="AG73" s="228">
        <v>42</v>
      </c>
    </row>
    <row r="74" spans="2:33" ht="15">
      <c r="B74" s="473" t="s">
        <v>182</v>
      </c>
      <c r="C74" s="474"/>
      <c r="D74" s="473">
        <v>7</v>
      </c>
      <c r="E74" s="474"/>
      <c r="F74" s="228">
        <v>60</v>
      </c>
      <c r="G74" s="228">
        <v>69</v>
      </c>
      <c r="H74" s="228"/>
      <c r="I74" s="228">
        <v>67</v>
      </c>
      <c r="J74" s="228">
        <v>74</v>
      </c>
      <c r="AA74" s="226" t="s">
        <v>181</v>
      </c>
      <c r="AD74" s="226">
        <v>4</v>
      </c>
      <c r="AE74" s="226" t="s">
        <v>156</v>
      </c>
      <c r="AF74" s="228">
        <v>43</v>
      </c>
      <c r="AG74" s="228">
        <v>50</v>
      </c>
    </row>
    <row r="75" spans="2:33" ht="15">
      <c r="B75" s="473" t="s">
        <v>180</v>
      </c>
      <c r="C75" s="474"/>
      <c r="D75" s="473">
        <v>6</v>
      </c>
      <c r="E75" s="474"/>
      <c r="F75" s="228">
        <v>50</v>
      </c>
      <c r="G75" s="228">
        <v>59</v>
      </c>
      <c r="H75" s="228"/>
      <c r="I75" s="228">
        <v>59</v>
      </c>
      <c r="J75" s="228">
        <v>66</v>
      </c>
      <c r="AA75" s="226" t="s">
        <v>179</v>
      </c>
      <c r="AD75" s="226">
        <v>3</v>
      </c>
      <c r="AE75" s="226" t="s">
        <v>167</v>
      </c>
      <c r="AF75" s="228">
        <v>35</v>
      </c>
      <c r="AG75" s="228">
        <v>42</v>
      </c>
    </row>
    <row r="76" spans="2:33" ht="15">
      <c r="B76" s="473" t="s">
        <v>178</v>
      </c>
      <c r="C76" s="474"/>
      <c r="D76" s="473">
        <v>5</v>
      </c>
      <c r="E76" s="474"/>
      <c r="F76" s="228">
        <v>40</v>
      </c>
      <c r="G76" s="228">
        <v>49</v>
      </c>
      <c r="H76" s="228"/>
      <c r="I76" s="228">
        <v>51</v>
      </c>
      <c r="J76" s="228">
        <v>58</v>
      </c>
      <c r="AA76" s="226" t="s">
        <v>177</v>
      </c>
      <c r="AD76" s="226">
        <v>3</v>
      </c>
      <c r="AE76" s="226" t="s">
        <v>167</v>
      </c>
      <c r="AF76" s="228">
        <v>35</v>
      </c>
      <c r="AG76" s="228">
        <v>42</v>
      </c>
    </row>
    <row r="77" spans="2:33" ht="15">
      <c r="B77" s="473" t="s">
        <v>176</v>
      </c>
      <c r="C77" s="474"/>
      <c r="D77" s="473">
        <v>4</v>
      </c>
      <c r="E77" s="474"/>
      <c r="F77" s="228">
        <v>30</v>
      </c>
      <c r="G77" s="228">
        <v>39</v>
      </c>
      <c r="H77" s="228"/>
      <c r="I77" s="228">
        <v>43</v>
      </c>
      <c r="J77" s="228">
        <v>50</v>
      </c>
      <c r="AA77" s="226" t="s">
        <v>175</v>
      </c>
      <c r="AD77" s="226">
        <v>7</v>
      </c>
      <c r="AE77" s="226" t="s">
        <v>162</v>
      </c>
      <c r="AF77" s="228">
        <v>67</v>
      </c>
      <c r="AG77" s="228">
        <v>74</v>
      </c>
    </row>
    <row r="78" spans="2:33" ht="15">
      <c r="B78" s="473" t="s">
        <v>174</v>
      </c>
      <c r="C78" s="474"/>
      <c r="D78" s="473">
        <v>3</v>
      </c>
      <c r="E78" s="474"/>
      <c r="F78" s="228">
        <v>20</v>
      </c>
      <c r="G78" s="228">
        <v>29</v>
      </c>
      <c r="H78" s="228"/>
      <c r="I78" s="228">
        <v>35</v>
      </c>
      <c r="J78" s="228">
        <v>42</v>
      </c>
      <c r="AA78" s="226" t="s">
        <v>173</v>
      </c>
      <c r="AD78" s="226">
        <v>6</v>
      </c>
      <c r="AE78" s="226" t="s">
        <v>158</v>
      </c>
      <c r="AF78" s="228">
        <v>59</v>
      </c>
      <c r="AG78" s="228">
        <v>66</v>
      </c>
    </row>
    <row r="79" spans="2:33" ht="15">
      <c r="B79" s="473" t="s">
        <v>31</v>
      </c>
      <c r="C79" s="474"/>
      <c r="D79" s="473">
        <v>0</v>
      </c>
      <c r="E79" s="474"/>
      <c r="F79" s="228">
        <v>19</v>
      </c>
      <c r="G79" s="228">
        <v>0</v>
      </c>
      <c r="H79" s="228"/>
      <c r="I79" s="228">
        <v>34</v>
      </c>
      <c r="J79" s="228">
        <v>0</v>
      </c>
      <c r="AA79" s="226" t="s">
        <v>172</v>
      </c>
      <c r="AD79" s="226">
        <v>5</v>
      </c>
      <c r="AE79" s="226" t="s">
        <v>160</v>
      </c>
      <c r="AF79" s="228">
        <v>51</v>
      </c>
      <c r="AG79" s="228">
        <v>58</v>
      </c>
    </row>
    <row r="80" spans="27:33" ht="15">
      <c r="AA80" s="226" t="s">
        <v>171</v>
      </c>
      <c r="AD80" s="226">
        <v>5</v>
      </c>
      <c r="AE80" s="226" t="s">
        <v>160</v>
      </c>
      <c r="AF80" s="228">
        <v>51</v>
      </c>
      <c r="AG80" s="228">
        <v>58</v>
      </c>
    </row>
    <row r="81" spans="27:33" s="222" customFormat="1" ht="15">
      <c r="AA81" s="226" t="s">
        <v>170</v>
      </c>
      <c r="AB81" s="226"/>
      <c r="AC81" s="226"/>
      <c r="AD81" s="226">
        <v>5</v>
      </c>
      <c r="AE81" s="226" t="s">
        <v>160</v>
      </c>
      <c r="AF81" s="228">
        <v>51</v>
      </c>
      <c r="AG81" s="228">
        <v>58</v>
      </c>
    </row>
    <row r="82" spans="27:33" s="222" customFormat="1" ht="15">
      <c r="AA82" s="226" t="s">
        <v>169</v>
      </c>
      <c r="AB82" s="226"/>
      <c r="AC82" s="226"/>
      <c r="AD82" s="226">
        <v>3</v>
      </c>
      <c r="AE82" s="226" t="s">
        <v>167</v>
      </c>
      <c r="AF82" s="228">
        <v>35</v>
      </c>
      <c r="AG82" s="228">
        <v>42</v>
      </c>
    </row>
    <row r="83" spans="27:33" s="222" customFormat="1" ht="15">
      <c r="AA83" s="226" t="s">
        <v>168</v>
      </c>
      <c r="AB83" s="226"/>
      <c r="AC83" s="226"/>
      <c r="AD83" s="226">
        <v>3</v>
      </c>
      <c r="AE83" s="226" t="s">
        <v>167</v>
      </c>
      <c r="AF83" s="228">
        <v>35</v>
      </c>
      <c r="AG83" s="228">
        <v>42</v>
      </c>
    </row>
    <row r="84" spans="27:33" s="222" customFormat="1" ht="15">
      <c r="AA84" s="226" t="s">
        <v>166</v>
      </c>
      <c r="AB84" s="226"/>
      <c r="AC84" s="226"/>
      <c r="AD84" s="226">
        <v>9</v>
      </c>
      <c r="AE84" s="226" t="s">
        <v>165</v>
      </c>
      <c r="AF84" s="228">
        <v>83</v>
      </c>
      <c r="AG84" s="228">
        <v>91</v>
      </c>
    </row>
    <row r="85" spans="27:33" s="222" customFormat="1" ht="15">
      <c r="AA85" s="226" t="s">
        <v>164</v>
      </c>
      <c r="AB85" s="226"/>
      <c r="AC85" s="226"/>
      <c r="AD85" s="226">
        <v>5</v>
      </c>
      <c r="AE85" s="226" t="s">
        <v>160</v>
      </c>
      <c r="AF85" s="228">
        <v>51</v>
      </c>
      <c r="AG85" s="228">
        <v>58</v>
      </c>
    </row>
    <row r="86" spans="27:33" s="222" customFormat="1" ht="15">
      <c r="AA86" s="226" t="s">
        <v>163</v>
      </c>
      <c r="AB86" s="226"/>
      <c r="AC86" s="226"/>
      <c r="AD86" s="226">
        <v>7</v>
      </c>
      <c r="AE86" s="226" t="s">
        <v>162</v>
      </c>
      <c r="AF86" s="228">
        <v>67</v>
      </c>
      <c r="AG86" s="228">
        <v>74</v>
      </c>
    </row>
    <row r="87" spans="27:33" s="222" customFormat="1" ht="15">
      <c r="AA87" s="226" t="s">
        <v>161</v>
      </c>
      <c r="AB87" s="226"/>
      <c r="AC87" s="226"/>
      <c r="AD87" s="226">
        <v>5</v>
      </c>
      <c r="AE87" s="226" t="s">
        <v>160</v>
      </c>
      <c r="AF87" s="228">
        <v>51</v>
      </c>
      <c r="AG87" s="228">
        <v>58</v>
      </c>
    </row>
    <row r="88" spans="27:33" s="222" customFormat="1" ht="15">
      <c r="AA88" s="226" t="s">
        <v>159</v>
      </c>
      <c r="AB88" s="226"/>
      <c r="AC88" s="226"/>
      <c r="AD88" s="226">
        <v>6</v>
      </c>
      <c r="AE88" s="226" t="s">
        <v>158</v>
      </c>
      <c r="AF88" s="228">
        <v>59</v>
      </c>
      <c r="AG88" s="228">
        <v>66</v>
      </c>
    </row>
    <row r="89" spans="27:33" s="222" customFormat="1" ht="15">
      <c r="AA89" s="226" t="s">
        <v>157</v>
      </c>
      <c r="AB89" s="226"/>
      <c r="AC89" s="226"/>
      <c r="AD89" s="226">
        <v>4</v>
      </c>
      <c r="AE89" s="226" t="s">
        <v>156</v>
      </c>
      <c r="AF89" s="228">
        <v>43</v>
      </c>
      <c r="AG89" s="228">
        <v>50</v>
      </c>
    </row>
  </sheetData>
  <sheetProtection/>
  <mergeCells count="56">
    <mergeCell ref="AX10:AY10"/>
    <mergeCell ref="AZ10:BA10"/>
    <mergeCell ref="AX11:AY11"/>
    <mergeCell ref="AZ11:BA11"/>
    <mergeCell ref="AX12:AY12"/>
    <mergeCell ref="AZ12:BA12"/>
    <mergeCell ref="AX7:AY7"/>
    <mergeCell ref="AZ7:BA7"/>
    <mergeCell ref="AX8:AY8"/>
    <mergeCell ref="AZ8:BA8"/>
    <mergeCell ref="AX9:AY9"/>
    <mergeCell ref="AZ9:BA9"/>
    <mergeCell ref="AX4:AY4"/>
    <mergeCell ref="AZ4:BA4"/>
    <mergeCell ref="AX5:AY5"/>
    <mergeCell ref="AZ5:BA5"/>
    <mergeCell ref="AX6:AY6"/>
    <mergeCell ref="AZ6:BA6"/>
    <mergeCell ref="D78:E78"/>
    <mergeCell ref="D79:E79"/>
    <mergeCell ref="B77:C77"/>
    <mergeCell ref="B78:C78"/>
    <mergeCell ref="B79:C79"/>
    <mergeCell ref="D71:E71"/>
    <mergeCell ref="D72:E72"/>
    <mergeCell ref="D73:E73"/>
    <mergeCell ref="D74:E74"/>
    <mergeCell ref="D75:E75"/>
    <mergeCell ref="D76:E76"/>
    <mergeCell ref="D77:E77"/>
    <mergeCell ref="B71:C71"/>
    <mergeCell ref="B72:C72"/>
    <mergeCell ref="B73:C73"/>
    <mergeCell ref="B74:C74"/>
    <mergeCell ref="B75:C75"/>
    <mergeCell ref="B76:C76"/>
    <mergeCell ref="B70:C70"/>
    <mergeCell ref="D70:E70"/>
    <mergeCell ref="F70:G70"/>
    <mergeCell ref="I70:J70"/>
    <mergeCell ref="AO38:AP38"/>
    <mergeCell ref="AQ38:AR38"/>
    <mergeCell ref="AO55:AP55"/>
    <mergeCell ref="AQ55:AR55"/>
    <mergeCell ref="AQ3:AR3"/>
    <mergeCell ref="AS3:AT3"/>
    <mergeCell ref="AU3:AV3"/>
    <mergeCell ref="AO3:AP3"/>
    <mergeCell ref="AS20:AT20"/>
    <mergeCell ref="AU20:AV20"/>
    <mergeCell ref="AS55:AT55"/>
    <mergeCell ref="AU55:AV55"/>
    <mergeCell ref="AS38:AT38"/>
    <mergeCell ref="AU38:AV38"/>
    <mergeCell ref="AO20:AP20"/>
    <mergeCell ref="AQ20:AR20"/>
  </mergeCells>
  <printOptions/>
  <pageMargins left="0.07" right="0.03" top="0.15" bottom="0.13" header="0.16" footer="0.1"/>
  <pageSetup horizontalDpi="100" verticalDpi="1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system3</dc:creator>
  <cp:keywords/>
  <dc:description/>
  <cp:lastModifiedBy>dell</cp:lastModifiedBy>
  <cp:lastPrinted>2013-03-31T13:02:06Z</cp:lastPrinted>
  <dcterms:created xsi:type="dcterms:W3CDTF">2012-11-06T05:38:48Z</dcterms:created>
  <dcterms:modified xsi:type="dcterms:W3CDTF">2013-04-24T12:23:03Z</dcterms:modified>
  <cp:category/>
  <cp:version/>
  <cp:contentType/>
  <cp:contentStatus/>
</cp:coreProperties>
</file>